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ЭтаКнига" defaultThemeVersion="124226"/>
  <bookViews>
    <workbookView xWindow="240" yWindow="570" windowWidth="11865" windowHeight="9165" tabRatio="403"/>
  </bookViews>
  <sheets>
    <sheet name="Анализ 2023 с спорт. уч." sheetId="1" r:id="rId1"/>
    <sheet name="Образование " sheetId="7" r:id="rId2"/>
    <sheet name="ФКиС" sheetId="8" r:id="rId3"/>
  </sheets>
  <definedNames>
    <definedName name="_xlnm._FilterDatabase" localSheetId="0" hidden="1">'Анализ 2023 с спорт. уч.'!$C$2:$C$744</definedName>
    <definedName name="_xlnm._FilterDatabase" localSheetId="1" hidden="1">'Образование '!$C$2:$C$620</definedName>
    <definedName name="_xlnm._FilterDatabase" localSheetId="2" hidden="1">ФКиС!$C$2:$C$610</definedName>
  </definedNames>
  <calcPr calcId="144525"/>
</workbook>
</file>

<file path=xl/calcChain.xml><?xml version="1.0" encoding="utf-8"?>
<calcChain xmlns="http://schemas.openxmlformats.org/spreadsheetml/2006/main">
  <c r="I69" i="1" l="1"/>
  <c r="I70" i="1"/>
  <c r="N122" i="7" l="1"/>
  <c r="M122" i="7"/>
  <c r="L122" i="7"/>
  <c r="K122" i="7"/>
  <c r="J122" i="7"/>
  <c r="I122" i="7"/>
  <c r="G122" i="7"/>
  <c r="F122" i="7"/>
  <c r="E122" i="7"/>
  <c r="D122" i="7"/>
  <c r="O112" i="8"/>
  <c r="N112" i="8"/>
  <c r="M112" i="8"/>
  <c r="L112" i="8"/>
  <c r="K112" i="8"/>
  <c r="J112" i="8"/>
  <c r="I112" i="8"/>
  <c r="G112" i="8"/>
  <c r="H112" i="8"/>
  <c r="F112" i="8"/>
  <c r="E112" i="8"/>
  <c r="D112" i="8"/>
  <c r="M610" i="8"/>
  <c r="N111" i="8"/>
  <c r="M111" i="8"/>
  <c r="E111" i="8"/>
  <c r="D111" i="8"/>
  <c r="N109" i="8"/>
  <c r="M109" i="8"/>
  <c r="H109" i="8"/>
  <c r="G109" i="8"/>
  <c r="F109" i="8"/>
  <c r="E109" i="8"/>
  <c r="D109" i="8"/>
  <c r="I107" i="8"/>
  <c r="I106" i="8"/>
  <c r="I103" i="8"/>
  <c r="I101" i="8"/>
  <c r="I99" i="8"/>
  <c r="I98" i="8"/>
  <c r="I97" i="8"/>
  <c r="I96" i="8"/>
  <c r="I95" i="8"/>
  <c r="I94" i="8"/>
  <c r="I93" i="8"/>
  <c r="I92" i="8"/>
  <c r="I91" i="8"/>
  <c r="I90" i="8"/>
  <c r="I89" i="8"/>
  <c r="I88" i="8"/>
  <c r="H87" i="8"/>
  <c r="G87" i="8"/>
  <c r="F87" i="8"/>
  <c r="E87" i="8"/>
  <c r="D87" i="8"/>
  <c r="N86" i="8"/>
  <c r="M86" i="8"/>
  <c r="I86" i="8"/>
  <c r="N85" i="8"/>
  <c r="M85" i="8"/>
  <c r="I85" i="8"/>
  <c r="N84" i="8"/>
  <c r="M84" i="8"/>
  <c r="I84" i="8"/>
  <c r="N83" i="8"/>
  <c r="M83" i="8"/>
  <c r="I83" i="8"/>
  <c r="N82" i="8"/>
  <c r="M82" i="8"/>
  <c r="I82" i="8"/>
  <c r="N81" i="8"/>
  <c r="M81" i="8"/>
  <c r="I81" i="8"/>
  <c r="N80" i="8"/>
  <c r="M80" i="8"/>
  <c r="I80" i="8"/>
  <c r="N79" i="8"/>
  <c r="M79" i="8"/>
  <c r="I79" i="8"/>
  <c r="O77" i="8"/>
  <c r="M77" i="8"/>
  <c r="H77" i="8"/>
  <c r="G77" i="8"/>
  <c r="F77" i="8"/>
  <c r="E77" i="8"/>
  <c r="I76" i="8"/>
  <c r="I75" i="8"/>
  <c r="I74" i="8"/>
  <c r="I73" i="8"/>
  <c r="I72" i="8"/>
  <c r="O71" i="8"/>
  <c r="M71" i="8"/>
  <c r="I71" i="8"/>
  <c r="H71" i="8"/>
  <c r="G71" i="8"/>
  <c r="F71" i="8"/>
  <c r="J67" i="8"/>
  <c r="N64" i="8"/>
  <c r="M64" i="8"/>
  <c r="H64" i="8"/>
  <c r="G64" i="8"/>
  <c r="F64" i="8"/>
  <c r="E64" i="8"/>
  <c r="I63" i="8"/>
  <c r="I64" i="8" s="1"/>
  <c r="O59" i="8"/>
  <c r="N59" i="8"/>
  <c r="M59" i="8"/>
  <c r="L59" i="8"/>
  <c r="K59" i="8"/>
  <c r="H59" i="8"/>
  <c r="H60" i="8" s="1"/>
  <c r="G59" i="8"/>
  <c r="F59" i="8"/>
  <c r="E59" i="8"/>
  <c r="D59" i="8"/>
  <c r="I58" i="8"/>
  <c r="I57" i="8"/>
  <c r="O56" i="8"/>
  <c r="N56" i="8"/>
  <c r="M56" i="8"/>
  <c r="L56" i="8"/>
  <c r="K56" i="8"/>
  <c r="F56" i="8"/>
  <c r="E56" i="8"/>
  <c r="D56" i="8"/>
  <c r="I55" i="8"/>
  <c r="I54" i="8"/>
  <c r="N53" i="8"/>
  <c r="M53" i="8"/>
  <c r="L53" i="8"/>
  <c r="K53" i="8"/>
  <c r="G53" i="8"/>
  <c r="G60" i="8" s="1"/>
  <c r="F53" i="8"/>
  <c r="F60" i="8" s="1"/>
  <c r="E53" i="8"/>
  <c r="D53" i="8"/>
  <c r="I52" i="8"/>
  <c r="I51" i="8"/>
  <c r="O48" i="8"/>
  <c r="N48" i="8"/>
  <c r="M48" i="8"/>
  <c r="L48" i="8"/>
  <c r="K48" i="8"/>
  <c r="H48" i="8"/>
  <c r="G48" i="8"/>
  <c r="F48" i="8"/>
  <c r="E48" i="8"/>
  <c r="D48" i="8"/>
  <c r="I47" i="8"/>
  <c r="I46" i="8"/>
  <c r="I45" i="8"/>
  <c r="I44" i="8"/>
  <c r="O43" i="8"/>
  <c r="M43" i="8"/>
  <c r="L43" i="8"/>
  <c r="K43" i="8"/>
  <c r="H43" i="8"/>
  <c r="G43" i="8"/>
  <c r="F43" i="8"/>
  <c r="E43" i="8"/>
  <c r="I42" i="8"/>
  <c r="I41" i="8"/>
  <c r="O40" i="8"/>
  <c r="M40" i="8"/>
  <c r="L40" i="8"/>
  <c r="K40" i="8"/>
  <c r="H40" i="8"/>
  <c r="G40" i="8"/>
  <c r="F40" i="8"/>
  <c r="E40" i="8"/>
  <c r="I39" i="8"/>
  <c r="I38" i="8"/>
  <c r="I37" i="8"/>
  <c r="O36" i="8"/>
  <c r="M36" i="8"/>
  <c r="L36" i="8"/>
  <c r="K36" i="8"/>
  <c r="H36" i="8"/>
  <c r="G36" i="8"/>
  <c r="F36" i="8"/>
  <c r="E36" i="8"/>
  <c r="I35" i="8"/>
  <c r="I34" i="8"/>
  <c r="I33" i="8"/>
  <c r="I32" i="8"/>
  <c r="I31" i="8"/>
  <c r="I30" i="8"/>
  <c r="I29" i="8"/>
  <c r="M28" i="8"/>
  <c r="L28" i="8"/>
  <c r="K28" i="8"/>
  <c r="H28" i="8"/>
  <c r="G28" i="8"/>
  <c r="F28" i="8"/>
  <c r="E28" i="8"/>
  <c r="I27" i="8"/>
  <c r="I26" i="8"/>
  <c r="I25" i="8"/>
  <c r="O24" i="8"/>
  <c r="O28" i="8" s="1"/>
  <c r="N24" i="8"/>
  <c r="M24" i="8"/>
  <c r="L24" i="8"/>
  <c r="K24" i="8"/>
  <c r="G24" i="8"/>
  <c r="F24" i="8"/>
  <c r="E24" i="8"/>
  <c r="D24" i="8"/>
  <c r="I23" i="8"/>
  <c r="I22" i="8"/>
  <c r="I21" i="8"/>
  <c r="I20" i="8"/>
  <c r="O19" i="8"/>
  <c r="N19" i="8"/>
  <c r="M19" i="8"/>
  <c r="L19" i="8"/>
  <c r="K19" i="8"/>
  <c r="H19" i="8"/>
  <c r="G19" i="8"/>
  <c r="F19" i="8"/>
  <c r="E19" i="8"/>
  <c r="D19" i="8"/>
  <c r="I18" i="8"/>
  <c r="I17" i="8"/>
  <c r="I16" i="8"/>
  <c r="I15" i="8"/>
  <c r="I14" i="8"/>
  <c r="O13" i="8"/>
  <c r="M13" i="8"/>
  <c r="L13" i="8"/>
  <c r="K13" i="8"/>
  <c r="H13" i="8"/>
  <c r="G13" i="8"/>
  <c r="F13" i="8"/>
  <c r="E13" i="8"/>
  <c r="I12" i="8"/>
  <c r="I11" i="8"/>
  <c r="I10" i="8"/>
  <c r="I9" i="8"/>
  <c r="I8" i="8"/>
  <c r="I7" i="8"/>
  <c r="I6" i="8"/>
  <c r="M620" i="7"/>
  <c r="H121" i="7"/>
  <c r="G121" i="7"/>
  <c r="F121" i="7"/>
  <c r="E121" i="7"/>
  <c r="D121" i="7"/>
  <c r="N120" i="7"/>
  <c r="I120" i="7"/>
  <c r="N119" i="7"/>
  <c r="M119" i="7"/>
  <c r="I119" i="7"/>
  <c r="N118" i="7"/>
  <c r="M118" i="7"/>
  <c r="I118" i="7"/>
  <c r="N117" i="7"/>
  <c r="I117" i="7"/>
  <c r="N116" i="7"/>
  <c r="I116" i="7"/>
  <c r="N115" i="7"/>
  <c r="I115" i="7"/>
  <c r="N114" i="7"/>
  <c r="M114" i="7"/>
  <c r="I114" i="7"/>
  <c r="N113" i="7"/>
  <c r="I113" i="7"/>
  <c r="N112" i="7"/>
  <c r="M112" i="7"/>
  <c r="I112" i="7"/>
  <c r="N111" i="7"/>
  <c r="I111" i="7"/>
  <c r="N110" i="7"/>
  <c r="M110" i="7"/>
  <c r="I110" i="7"/>
  <c r="N109" i="7"/>
  <c r="I109" i="7"/>
  <c r="N108" i="7"/>
  <c r="M108" i="7"/>
  <c r="I108" i="7"/>
  <c r="N107" i="7"/>
  <c r="M107" i="7"/>
  <c r="I107" i="7"/>
  <c r="N106" i="7"/>
  <c r="M106" i="7"/>
  <c r="I106" i="7"/>
  <c r="N105" i="7"/>
  <c r="M105" i="7"/>
  <c r="I105" i="7"/>
  <c r="H104" i="7"/>
  <c r="G104" i="7"/>
  <c r="F104" i="7"/>
  <c r="E104" i="7"/>
  <c r="D104" i="7"/>
  <c r="N103" i="7"/>
  <c r="M103" i="7"/>
  <c r="I103" i="7"/>
  <c r="N102" i="7"/>
  <c r="M102" i="7"/>
  <c r="I102" i="7"/>
  <c r="N101" i="7"/>
  <c r="M101" i="7"/>
  <c r="I101" i="7"/>
  <c r="N100" i="7"/>
  <c r="M100" i="7"/>
  <c r="I100" i="7"/>
  <c r="N99" i="7"/>
  <c r="M99" i="7"/>
  <c r="I99" i="7"/>
  <c r="N98" i="7"/>
  <c r="M98" i="7"/>
  <c r="I98" i="7"/>
  <c r="N97" i="7"/>
  <c r="M97" i="7"/>
  <c r="I97" i="7"/>
  <c r="N96" i="7"/>
  <c r="M96" i="7"/>
  <c r="I96" i="7"/>
  <c r="N95" i="7"/>
  <c r="M95" i="7"/>
  <c r="I95" i="7"/>
  <c r="N94" i="7"/>
  <c r="M94" i="7"/>
  <c r="F94" i="7"/>
  <c r="E94" i="7"/>
  <c r="D94" i="7"/>
  <c r="I93" i="7"/>
  <c r="I92" i="7"/>
  <c r="I91" i="7"/>
  <c r="I90" i="7"/>
  <c r="I89" i="7"/>
  <c r="I88" i="7"/>
  <c r="I87" i="7"/>
  <c r="I85" i="7"/>
  <c r="I82" i="7"/>
  <c r="I81" i="7"/>
  <c r="N80" i="7"/>
  <c r="M80" i="7"/>
  <c r="F80" i="7"/>
  <c r="E80" i="7"/>
  <c r="D80" i="7"/>
  <c r="I79" i="7"/>
  <c r="I78" i="7"/>
  <c r="I77" i="7"/>
  <c r="I76" i="7"/>
  <c r="I74" i="7"/>
  <c r="I73" i="7"/>
  <c r="I72" i="7"/>
  <c r="I71" i="7"/>
  <c r="M70" i="7"/>
  <c r="G70" i="7"/>
  <c r="F70" i="7"/>
  <c r="E70" i="7"/>
  <c r="I69" i="7"/>
  <c r="I68" i="7"/>
  <c r="I67" i="7"/>
  <c r="I66" i="7"/>
  <c r="I65" i="7"/>
  <c r="I64" i="7"/>
  <c r="I63" i="7"/>
  <c r="I62" i="7"/>
  <c r="I61" i="7"/>
  <c r="I60" i="7"/>
  <c r="N59" i="7"/>
  <c r="M59" i="7"/>
  <c r="F59" i="7"/>
  <c r="E59" i="7"/>
  <c r="D59" i="7"/>
  <c r="I58" i="7"/>
  <c r="I55" i="7"/>
  <c r="I54" i="7"/>
  <c r="I53" i="7"/>
  <c r="I52" i="7"/>
  <c r="I51" i="7"/>
  <c r="N50" i="7"/>
  <c r="M50" i="7"/>
  <c r="F50" i="7"/>
  <c r="E50" i="7"/>
  <c r="D50" i="7"/>
  <c r="I49" i="7"/>
  <c r="I48" i="7"/>
  <c r="I47" i="7"/>
  <c r="I45" i="7"/>
  <c r="M44" i="7"/>
  <c r="H44" i="7"/>
  <c r="G44" i="7"/>
  <c r="F44" i="7"/>
  <c r="E44" i="7"/>
  <c r="D44" i="7"/>
  <c r="I43" i="7"/>
  <c r="I42" i="7"/>
  <c r="I38" i="7"/>
  <c r="I37" i="7"/>
  <c r="I36" i="7"/>
  <c r="M35" i="7"/>
  <c r="H35" i="7"/>
  <c r="G35" i="7"/>
  <c r="F35" i="7"/>
  <c r="E35" i="7"/>
  <c r="D35" i="7"/>
  <c r="I34" i="7"/>
  <c r="I33" i="7"/>
  <c r="I32" i="7"/>
  <c r="I30" i="7"/>
  <c r="I29" i="7"/>
  <c r="N28" i="7"/>
  <c r="I27" i="7"/>
  <c r="J27" i="7" s="1"/>
  <c r="H26" i="7"/>
  <c r="G26" i="7"/>
  <c r="F26" i="7"/>
  <c r="E26" i="7"/>
  <c r="D26" i="7"/>
  <c r="N25" i="7"/>
  <c r="M25" i="7"/>
  <c r="I25" i="7"/>
  <c r="N24" i="7"/>
  <c r="M24" i="7"/>
  <c r="I24" i="7"/>
  <c r="N23" i="7"/>
  <c r="M23" i="7"/>
  <c r="I23" i="7"/>
  <c r="N22" i="7"/>
  <c r="M22" i="7"/>
  <c r="I22" i="7"/>
  <c r="N21" i="7"/>
  <c r="M21" i="7"/>
  <c r="N20" i="7"/>
  <c r="M20" i="7"/>
  <c r="I20" i="7"/>
  <c r="O19" i="7"/>
  <c r="M19" i="7"/>
  <c r="H19" i="7"/>
  <c r="G19" i="7"/>
  <c r="F19" i="7"/>
  <c r="E19" i="7"/>
  <c r="D19" i="7"/>
  <c r="N18" i="7"/>
  <c r="I18" i="7"/>
  <c r="N17" i="7"/>
  <c r="I17" i="7"/>
  <c r="N15" i="7"/>
  <c r="I15" i="7"/>
  <c r="N14" i="7"/>
  <c r="I14" i="7"/>
  <c r="N13" i="7"/>
  <c r="I13" i="7"/>
  <c r="N12" i="7"/>
  <c r="I12" i="7"/>
  <c r="N11" i="7"/>
  <c r="I11" i="7"/>
  <c r="N10" i="7"/>
  <c r="I10" i="7"/>
  <c r="N9" i="7"/>
  <c r="I9" i="7"/>
  <c r="N8" i="7"/>
  <c r="N7" i="7"/>
  <c r="I7" i="7"/>
  <c r="N6" i="7"/>
  <c r="I6" i="7"/>
  <c r="H61" i="8" l="1"/>
  <c r="E61" i="8"/>
  <c r="K61" i="8"/>
  <c r="I28" i="8"/>
  <c r="J25" i="8" s="1"/>
  <c r="I53" i="8"/>
  <c r="J51" i="8" s="1"/>
  <c r="I59" i="8"/>
  <c r="J57" i="8" s="1"/>
  <c r="F61" i="8"/>
  <c r="D61" i="8"/>
  <c r="G61" i="8"/>
  <c r="M49" i="8"/>
  <c r="I13" i="8"/>
  <c r="J6" i="8" s="1"/>
  <c r="L61" i="8"/>
  <c r="I40" i="8"/>
  <c r="J37" i="8" s="1"/>
  <c r="N87" i="8"/>
  <c r="I109" i="8"/>
  <c r="J88" i="8" s="1"/>
  <c r="I24" i="8"/>
  <c r="J20" i="8" s="1"/>
  <c r="I36" i="8"/>
  <c r="J29" i="8" s="1"/>
  <c r="I56" i="8"/>
  <c r="J54" i="8" s="1"/>
  <c r="D60" i="8"/>
  <c r="N60" i="8"/>
  <c r="H65" i="8"/>
  <c r="I19" i="8"/>
  <c r="J14" i="8" s="1"/>
  <c r="I48" i="8"/>
  <c r="K65" i="8"/>
  <c r="E60" i="8"/>
  <c r="K60" i="8"/>
  <c r="E65" i="8"/>
  <c r="M87" i="8"/>
  <c r="L65" i="8"/>
  <c r="L60" i="8"/>
  <c r="F65" i="8"/>
  <c r="N65" i="8"/>
  <c r="N49" i="8"/>
  <c r="I43" i="8"/>
  <c r="J41" i="8" s="1"/>
  <c r="M60" i="8"/>
  <c r="G65" i="8"/>
  <c r="I77" i="8"/>
  <c r="I87" i="8"/>
  <c r="J79" i="8" s="1"/>
  <c r="I44" i="7"/>
  <c r="J36" i="7" s="1"/>
  <c r="I104" i="7"/>
  <c r="J95" i="7" s="1"/>
  <c r="M104" i="7"/>
  <c r="M121" i="7"/>
  <c r="M26" i="7"/>
  <c r="I26" i="7"/>
  <c r="J20" i="7" s="1"/>
  <c r="N26" i="7"/>
  <c r="I35" i="7"/>
  <c r="J29" i="7" s="1"/>
  <c r="I70" i="7"/>
  <c r="J60" i="7" s="1"/>
  <c r="N121" i="7"/>
  <c r="N19" i="7"/>
  <c r="N104" i="7"/>
  <c r="I59" i="7"/>
  <c r="J51" i="7" s="1"/>
  <c r="J63" i="8"/>
  <c r="D49" i="8"/>
  <c r="L49" i="8"/>
  <c r="D65" i="8"/>
  <c r="E49" i="8"/>
  <c r="F49" i="8"/>
  <c r="G49" i="8"/>
  <c r="K49" i="8"/>
  <c r="H49" i="8"/>
  <c r="M61" i="8" l="1"/>
  <c r="M65" i="8" s="1"/>
  <c r="J65" i="8"/>
  <c r="I49" i="8"/>
  <c r="J60" i="8"/>
  <c r="N61" i="8"/>
  <c r="I65" i="8"/>
  <c r="I60" i="8"/>
  <c r="I61" i="8"/>
  <c r="J61" i="8"/>
  <c r="J49" i="8"/>
  <c r="L36" i="1"/>
  <c r="K36" i="1"/>
  <c r="N242" i="1" l="1"/>
  <c r="M242" i="1"/>
  <c r="E242" i="1"/>
  <c r="D242" i="1"/>
  <c r="I89" i="1" l="1"/>
  <c r="M89" i="1" s="1"/>
  <c r="I88" i="1"/>
  <c r="M88" i="1" s="1"/>
  <c r="I87" i="1"/>
  <c r="M87" i="1" s="1"/>
  <c r="I86" i="1"/>
  <c r="M86" i="1" s="1"/>
  <c r="I85" i="1"/>
  <c r="M85" i="1" s="1"/>
  <c r="I84" i="1"/>
  <c r="M84" i="1" s="1"/>
  <c r="I83" i="1"/>
  <c r="M83" i="1" s="1"/>
  <c r="I82" i="1"/>
  <c r="M82" i="1" s="1"/>
  <c r="I81" i="1"/>
  <c r="M81" i="1" s="1"/>
  <c r="I80" i="1"/>
  <c r="M80" i="1" s="1"/>
  <c r="I79" i="1"/>
  <c r="M90" i="1" l="1"/>
  <c r="L91" i="1"/>
  <c r="K91" i="1"/>
  <c r="K245" i="1" s="1"/>
  <c r="L245" i="1" l="1"/>
  <c r="L243" i="1"/>
  <c r="K243" i="1"/>
  <c r="O78" i="1"/>
  <c r="M78" i="1"/>
  <c r="H78" i="1"/>
  <c r="G78" i="1"/>
  <c r="F78" i="1"/>
  <c r="E78" i="1"/>
  <c r="I77" i="1"/>
  <c r="I76" i="1"/>
  <c r="I75" i="1"/>
  <c r="I74" i="1"/>
  <c r="I73" i="1"/>
  <c r="O72" i="1"/>
  <c r="M72" i="1"/>
  <c r="I72" i="1"/>
  <c r="H72" i="1"/>
  <c r="G72" i="1"/>
  <c r="G91" i="1" s="1"/>
  <c r="G245" i="1" s="1"/>
  <c r="F72" i="1"/>
  <c r="J67" i="1"/>
  <c r="O59" i="1"/>
  <c r="N59" i="1"/>
  <c r="M59" i="1"/>
  <c r="L59" i="1"/>
  <c r="K59" i="1"/>
  <c r="H59" i="1"/>
  <c r="H60" i="1" s="1"/>
  <c r="G59" i="1"/>
  <c r="F59" i="1"/>
  <c r="E59" i="1"/>
  <c r="D59" i="1"/>
  <c r="I58" i="1"/>
  <c r="I57" i="1"/>
  <c r="O56" i="1"/>
  <c r="N56" i="1"/>
  <c r="M56" i="1"/>
  <c r="L56" i="1"/>
  <c r="K56" i="1"/>
  <c r="F56" i="1"/>
  <c r="E56" i="1"/>
  <c r="D56" i="1"/>
  <c r="I55" i="1"/>
  <c r="I54" i="1"/>
  <c r="N53" i="1"/>
  <c r="M53" i="1"/>
  <c r="L53" i="1"/>
  <c r="K53" i="1"/>
  <c r="G53" i="1"/>
  <c r="F53" i="1"/>
  <c r="E53" i="1"/>
  <c r="D53" i="1"/>
  <c r="I52" i="1"/>
  <c r="I51" i="1"/>
  <c r="O48" i="1"/>
  <c r="N48" i="1"/>
  <c r="M48" i="1"/>
  <c r="L48" i="1"/>
  <c r="K48" i="1"/>
  <c r="H48" i="1"/>
  <c r="G48" i="1"/>
  <c r="F48" i="1"/>
  <c r="E48" i="1"/>
  <c r="D48" i="1"/>
  <c r="I47" i="1"/>
  <c r="I46" i="1"/>
  <c r="I45" i="1"/>
  <c r="I44" i="1"/>
  <c r="O43" i="1"/>
  <c r="M43" i="1"/>
  <c r="L43" i="1"/>
  <c r="K43" i="1"/>
  <c r="H43" i="1"/>
  <c r="G43" i="1"/>
  <c r="F43" i="1"/>
  <c r="E43" i="1"/>
  <c r="I42" i="1"/>
  <c r="I41" i="1"/>
  <c r="O40" i="1"/>
  <c r="M40" i="1"/>
  <c r="L40" i="1"/>
  <c r="K40" i="1"/>
  <c r="H40" i="1"/>
  <c r="G40" i="1"/>
  <c r="F40" i="1"/>
  <c r="E40" i="1"/>
  <c r="I39" i="1"/>
  <c r="I38" i="1"/>
  <c r="I37" i="1"/>
  <c r="O36" i="1"/>
  <c r="M36" i="1"/>
  <c r="H36" i="1"/>
  <c r="G36" i="1"/>
  <c r="F36" i="1"/>
  <c r="E36" i="1"/>
  <c r="I35" i="1"/>
  <c r="I34" i="1"/>
  <c r="I33" i="1"/>
  <c r="I32" i="1"/>
  <c r="I31" i="1"/>
  <c r="I30" i="1"/>
  <c r="I29" i="1"/>
  <c r="M28" i="1"/>
  <c r="L28" i="1"/>
  <c r="K28" i="1"/>
  <c r="H28" i="1"/>
  <c r="G28" i="1"/>
  <c r="F28" i="1"/>
  <c r="E28" i="1"/>
  <c r="I27" i="1"/>
  <c r="I26" i="1"/>
  <c r="I25" i="1"/>
  <c r="O24" i="1"/>
  <c r="O28" i="1" s="1"/>
  <c r="N24" i="1"/>
  <c r="M24" i="1"/>
  <c r="L24" i="1"/>
  <c r="K24" i="1"/>
  <c r="G24" i="1"/>
  <c r="F24" i="1"/>
  <c r="E24" i="1"/>
  <c r="D24" i="1"/>
  <c r="I23" i="1"/>
  <c r="I22" i="1"/>
  <c r="I21" i="1"/>
  <c r="I20" i="1"/>
  <c r="O19" i="1"/>
  <c r="N19" i="1"/>
  <c r="M19" i="1"/>
  <c r="L19" i="1"/>
  <c r="K19" i="1"/>
  <c r="H19" i="1"/>
  <c r="G19" i="1"/>
  <c r="F19" i="1"/>
  <c r="E19" i="1"/>
  <c r="D19" i="1"/>
  <c r="I18" i="1"/>
  <c r="I17" i="1"/>
  <c r="I16" i="1"/>
  <c r="I15" i="1"/>
  <c r="I14" i="1"/>
  <c r="O13" i="1"/>
  <c r="M13" i="1"/>
  <c r="L13" i="1"/>
  <c r="K13" i="1"/>
  <c r="H13" i="1"/>
  <c r="G13" i="1"/>
  <c r="F13" i="1"/>
  <c r="E13" i="1"/>
  <c r="I12" i="1"/>
  <c r="I11" i="1"/>
  <c r="I10" i="1"/>
  <c r="I9" i="1"/>
  <c r="I8" i="1"/>
  <c r="I7" i="1"/>
  <c r="I6" i="1"/>
  <c r="E49" i="1" l="1"/>
  <c r="K49" i="1"/>
  <c r="H91" i="1"/>
  <c r="H245" i="1" s="1"/>
  <c r="D49" i="1"/>
  <c r="F49" i="1"/>
  <c r="N49" i="1"/>
  <c r="H49" i="1"/>
  <c r="L49" i="1"/>
  <c r="M49" i="1"/>
  <c r="G49" i="1"/>
  <c r="M91" i="1"/>
  <c r="M245" i="1" s="1"/>
  <c r="I59" i="1"/>
  <c r="J57" i="1" s="1"/>
  <c r="I24" i="1"/>
  <c r="J20" i="1" s="1"/>
  <c r="I28" i="1"/>
  <c r="J25" i="1" s="1"/>
  <c r="I78" i="1"/>
  <c r="I53" i="1"/>
  <c r="J51" i="1" s="1"/>
  <c r="I36" i="1"/>
  <c r="J29" i="1" s="1"/>
  <c r="I48" i="1"/>
  <c r="I56" i="1"/>
  <c r="J54" i="1" s="1"/>
  <c r="I13" i="1"/>
  <c r="I19" i="1"/>
  <c r="J14" i="1" s="1"/>
  <c r="I40" i="1"/>
  <c r="J37" i="1" s="1"/>
  <c r="I43" i="1"/>
  <c r="J41" i="1" s="1"/>
  <c r="J6" i="1" l="1"/>
  <c r="I49" i="1"/>
  <c r="H240" i="1"/>
  <c r="G240" i="1"/>
  <c r="F240" i="1"/>
  <c r="E240" i="1"/>
  <c r="D240" i="1"/>
  <c r="N239" i="1"/>
  <c r="I239" i="1"/>
  <c r="N238" i="1"/>
  <c r="M238" i="1"/>
  <c r="I238" i="1"/>
  <c r="N237" i="1"/>
  <c r="M237" i="1"/>
  <c r="I237" i="1"/>
  <c r="N236" i="1"/>
  <c r="I236" i="1"/>
  <c r="N235" i="1"/>
  <c r="I235" i="1"/>
  <c r="N234" i="1"/>
  <c r="I234" i="1"/>
  <c r="N233" i="1"/>
  <c r="M233" i="1"/>
  <c r="I233" i="1"/>
  <c r="N232" i="1"/>
  <c r="I232" i="1"/>
  <c r="N231" i="1"/>
  <c r="M231" i="1"/>
  <c r="I231" i="1"/>
  <c r="N230" i="1"/>
  <c r="I230" i="1"/>
  <c r="N229" i="1"/>
  <c r="M229" i="1"/>
  <c r="I229" i="1"/>
  <c r="N228" i="1"/>
  <c r="I228" i="1"/>
  <c r="N227" i="1"/>
  <c r="M227" i="1"/>
  <c r="I227" i="1"/>
  <c r="N226" i="1"/>
  <c r="M226" i="1"/>
  <c r="I226" i="1"/>
  <c r="N225" i="1"/>
  <c r="M225" i="1"/>
  <c r="I225" i="1"/>
  <c r="N224" i="1"/>
  <c r="M224" i="1"/>
  <c r="I224" i="1"/>
  <c r="N213" i="1"/>
  <c r="M213" i="1"/>
  <c r="F213" i="1"/>
  <c r="E213" i="1"/>
  <c r="D213" i="1"/>
  <c r="I212" i="1"/>
  <c r="I211" i="1"/>
  <c r="I210" i="1"/>
  <c r="I209" i="1"/>
  <c r="I208" i="1"/>
  <c r="I207" i="1"/>
  <c r="I206" i="1"/>
  <c r="I204" i="1"/>
  <c r="I201" i="1"/>
  <c r="I200" i="1"/>
  <c r="N199" i="1"/>
  <c r="M199" i="1"/>
  <c r="F199" i="1"/>
  <c r="E199" i="1"/>
  <c r="D199" i="1"/>
  <c r="I198" i="1"/>
  <c r="I197" i="1"/>
  <c r="I196" i="1"/>
  <c r="I195" i="1"/>
  <c r="I193" i="1"/>
  <c r="I192" i="1"/>
  <c r="I191" i="1"/>
  <c r="I190" i="1"/>
  <c r="N147" i="1"/>
  <c r="M147" i="1"/>
  <c r="F147" i="1"/>
  <c r="E147" i="1"/>
  <c r="D147" i="1"/>
  <c r="I146" i="1"/>
  <c r="I145" i="1"/>
  <c r="I144" i="1"/>
  <c r="I142" i="1"/>
  <c r="O107" i="1"/>
  <c r="M107" i="1"/>
  <c r="H107" i="1"/>
  <c r="G107" i="1"/>
  <c r="F107" i="1"/>
  <c r="E107" i="1"/>
  <c r="D107" i="1"/>
  <c r="N106" i="1"/>
  <c r="I106" i="1"/>
  <c r="N105" i="1"/>
  <c r="I105" i="1"/>
  <c r="N103" i="1"/>
  <c r="I103" i="1"/>
  <c r="N102" i="1"/>
  <c r="I102" i="1"/>
  <c r="N101" i="1"/>
  <c r="I101" i="1"/>
  <c r="N100" i="1"/>
  <c r="I100" i="1"/>
  <c r="N99" i="1"/>
  <c r="I99" i="1"/>
  <c r="N98" i="1"/>
  <c r="I98" i="1"/>
  <c r="N97" i="1"/>
  <c r="I97" i="1"/>
  <c r="N96" i="1"/>
  <c r="N95" i="1"/>
  <c r="I95" i="1"/>
  <c r="N94" i="1"/>
  <c r="I94" i="1"/>
  <c r="G167" i="1"/>
  <c r="G243" i="1" s="1"/>
  <c r="M64" i="1"/>
  <c r="M240" i="1" l="1"/>
  <c r="N240" i="1"/>
  <c r="N107" i="1"/>
  <c r="H64" i="1"/>
  <c r="G64" i="1"/>
  <c r="F64" i="1"/>
  <c r="E64" i="1"/>
  <c r="I63" i="1"/>
  <c r="I64" i="1" s="1"/>
  <c r="H223" i="1" l="1"/>
  <c r="G223" i="1"/>
  <c r="F223" i="1"/>
  <c r="E223" i="1"/>
  <c r="D223" i="1"/>
  <c r="N222" i="1"/>
  <c r="M222" i="1"/>
  <c r="I222" i="1"/>
  <c r="N221" i="1"/>
  <c r="M221" i="1"/>
  <c r="I221" i="1"/>
  <c r="N220" i="1"/>
  <c r="M220" i="1"/>
  <c r="I220" i="1"/>
  <c r="N219" i="1"/>
  <c r="M219" i="1"/>
  <c r="I219" i="1"/>
  <c r="N218" i="1"/>
  <c r="M218" i="1"/>
  <c r="I218" i="1"/>
  <c r="N217" i="1"/>
  <c r="M217" i="1"/>
  <c r="I217" i="1"/>
  <c r="N216" i="1"/>
  <c r="M216" i="1"/>
  <c r="I216" i="1"/>
  <c r="N215" i="1"/>
  <c r="M215" i="1"/>
  <c r="I215" i="1"/>
  <c r="N214" i="1"/>
  <c r="M214" i="1"/>
  <c r="I214" i="1"/>
  <c r="N189" i="1"/>
  <c r="M189" i="1"/>
  <c r="H189" i="1"/>
  <c r="G189" i="1"/>
  <c r="F189" i="1"/>
  <c r="E189" i="1"/>
  <c r="D189" i="1"/>
  <c r="I187" i="1"/>
  <c r="I186" i="1"/>
  <c r="I183" i="1"/>
  <c r="I181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N156" i="1"/>
  <c r="M156" i="1"/>
  <c r="F156" i="1"/>
  <c r="E156" i="1"/>
  <c r="D156" i="1"/>
  <c r="I155" i="1"/>
  <c r="I152" i="1"/>
  <c r="I151" i="1"/>
  <c r="I150" i="1"/>
  <c r="I149" i="1"/>
  <c r="I148" i="1"/>
  <c r="M141" i="1"/>
  <c r="H141" i="1"/>
  <c r="G141" i="1"/>
  <c r="F141" i="1"/>
  <c r="E141" i="1"/>
  <c r="D141" i="1"/>
  <c r="I140" i="1"/>
  <c r="I139" i="1"/>
  <c r="I135" i="1"/>
  <c r="I134" i="1"/>
  <c r="I133" i="1"/>
  <c r="M132" i="1"/>
  <c r="H132" i="1"/>
  <c r="G132" i="1"/>
  <c r="F132" i="1"/>
  <c r="E132" i="1"/>
  <c r="D132" i="1"/>
  <c r="I131" i="1"/>
  <c r="I130" i="1"/>
  <c r="I129" i="1"/>
  <c r="I127" i="1"/>
  <c r="I126" i="1"/>
  <c r="H114" i="1"/>
  <c r="G114" i="1"/>
  <c r="F114" i="1"/>
  <c r="E114" i="1"/>
  <c r="D114" i="1"/>
  <c r="N113" i="1"/>
  <c r="M113" i="1"/>
  <c r="I113" i="1"/>
  <c r="N112" i="1"/>
  <c r="M112" i="1"/>
  <c r="I112" i="1"/>
  <c r="N111" i="1"/>
  <c r="M111" i="1"/>
  <c r="I111" i="1"/>
  <c r="N110" i="1"/>
  <c r="M110" i="1"/>
  <c r="I110" i="1"/>
  <c r="N109" i="1"/>
  <c r="M109" i="1"/>
  <c r="N108" i="1"/>
  <c r="M108" i="1"/>
  <c r="I108" i="1"/>
  <c r="N223" i="1" l="1"/>
  <c r="M223" i="1"/>
  <c r="I223" i="1"/>
  <c r="J214" i="1" s="1"/>
  <c r="I156" i="1"/>
  <c r="J148" i="1" s="1"/>
  <c r="I189" i="1"/>
  <c r="J168" i="1" s="1"/>
  <c r="I141" i="1"/>
  <c r="J133" i="1" s="1"/>
  <c r="M114" i="1"/>
  <c r="I132" i="1"/>
  <c r="J126" i="1" s="1"/>
  <c r="I114" i="1"/>
  <c r="J108" i="1" s="1"/>
  <c r="N114" i="1"/>
  <c r="H123" i="1" l="1"/>
  <c r="G123" i="1"/>
  <c r="F123" i="1"/>
  <c r="E123" i="1"/>
  <c r="D123" i="1"/>
  <c r="D243" i="1" s="1"/>
  <c r="N122" i="1"/>
  <c r="M122" i="1"/>
  <c r="I122" i="1"/>
  <c r="N121" i="1"/>
  <c r="M121" i="1"/>
  <c r="I121" i="1"/>
  <c r="N120" i="1"/>
  <c r="M120" i="1"/>
  <c r="I120" i="1"/>
  <c r="N119" i="1"/>
  <c r="M119" i="1"/>
  <c r="I119" i="1"/>
  <c r="N118" i="1"/>
  <c r="M118" i="1"/>
  <c r="I118" i="1"/>
  <c r="N117" i="1"/>
  <c r="M117" i="1"/>
  <c r="I117" i="1"/>
  <c r="N116" i="1"/>
  <c r="M116" i="1"/>
  <c r="I116" i="1"/>
  <c r="N115" i="1"/>
  <c r="M115" i="1"/>
  <c r="I115" i="1"/>
  <c r="M123" i="1" l="1"/>
  <c r="I123" i="1"/>
  <c r="J115" i="1" s="1"/>
  <c r="N123" i="1"/>
  <c r="M167" i="1" l="1"/>
  <c r="M243" i="1" s="1"/>
  <c r="I165" i="1"/>
  <c r="I166" i="1"/>
  <c r="I164" i="1"/>
  <c r="I163" i="1"/>
  <c r="I162" i="1"/>
  <c r="I161" i="1"/>
  <c r="I160" i="1"/>
  <c r="I159" i="1"/>
  <c r="I158" i="1"/>
  <c r="I157" i="1"/>
  <c r="I124" i="1" l="1"/>
  <c r="J124" i="1" s="1"/>
  <c r="M60" i="1" l="1"/>
  <c r="M61" i="1" l="1"/>
  <c r="M65" i="1" s="1"/>
  <c r="M244" i="1" l="1"/>
  <c r="M246" i="1" s="1"/>
  <c r="M92" i="1"/>
  <c r="N90" i="1"/>
  <c r="N91" i="1" s="1"/>
  <c r="N245" i="1" s="1"/>
  <c r="F90" i="1"/>
  <c r="F91" i="1" s="1"/>
  <c r="E90" i="1"/>
  <c r="E91" i="1" s="1"/>
  <c r="D91" i="1"/>
  <c r="D245" i="1" s="1"/>
  <c r="F245" i="1" l="1"/>
  <c r="E245" i="1"/>
  <c r="I90" i="1"/>
  <c r="J79" i="1" l="1"/>
  <c r="J91" i="1" s="1"/>
  <c r="I91" i="1"/>
  <c r="F167" i="1"/>
  <c r="F243" i="1" s="1"/>
  <c r="E167" i="1"/>
  <c r="E243" i="1" s="1"/>
  <c r="I245" i="1" l="1"/>
  <c r="J245" i="1"/>
  <c r="I167" i="1"/>
  <c r="J157" i="1" s="1"/>
  <c r="N125" i="1" l="1"/>
  <c r="N243" i="1" s="1"/>
  <c r="I243" i="1" l="1"/>
  <c r="N64" i="1" l="1"/>
  <c r="J63" i="1" l="1"/>
  <c r="G60" i="1" l="1"/>
  <c r="E60" i="1" l="1"/>
  <c r="F61" i="1"/>
  <c r="N60" i="1"/>
  <c r="L60" i="1"/>
  <c r="L61" i="1"/>
  <c r="E61" i="1"/>
  <c r="H61" i="1"/>
  <c r="G61" i="1"/>
  <c r="K61" i="1"/>
  <c r="D61" i="1"/>
  <c r="F60" i="1"/>
  <c r="D60" i="1"/>
  <c r="K60" i="1"/>
  <c r="H65" i="1"/>
  <c r="D65" i="1"/>
  <c r="D244" i="1" s="1"/>
  <c r="D246" i="1" s="1"/>
  <c r="K65" i="1"/>
  <c r="E65" i="1"/>
  <c r="L65" i="1"/>
  <c r="F65" i="1"/>
  <c r="G65" i="1"/>
  <c r="G244" i="1" l="1"/>
  <c r="G246" i="1" s="1"/>
  <c r="G92" i="1"/>
  <c r="F244" i="1"/>
  <c r="F246" i="1" s="1"/>
  <c r="F92" i="1"/>
  <c r="H92" i="1"/>
  <c r="H244" i="1"/>
  <c r="H246" i="1" s="1"/>
  <c r="E244" i="1"/>
  <c r="E246" i="1" s="1"/>
  <c r="E92" i="1"/>
  <c r="K244" i="1"/>
  <c r="K246" i="1" s="1"/>
  <c r="K92" i="1"/>
  <c r="L244" i="1"/>
  <c r="L246" i="1" s="1"/>
  <c r="L92" i="1"/>
  <c r="D92" i="1"/>
  <c r="I60" i="1"/>
  <c r="I61" i="1"/>
  <c r="I65" i="1"/>
  <c r="I244" i="1" l="1"/>
  <c r="I246" i="1" s="1"/>
  <c r="I92" i="1"/>
  <c r="N65" i="1"/>
  <c r="N61" i="1"/>
  <c r="J60" i="1"/>
  <c r="J61" i="1"/>
  <c r="J49" i="1"/>
  <c r="J65" i="1"/>
  <c r="N92" i="1" l="1"/>
  <c r="N244" i="1"/>
  <c r="N246" i="1" s="1"/>
  <c r="J244" i="1"/>
  <c r="J92" i="1"/>
  <c r="M744" i="1"/>
  <c r="J243" i="1" l="1"/>
  <c r="J246" i="1" s="1"/>
</calcChain>
</file>

<file path=xl/sharedStrings.xml><?xml version="1.0" encoding="utf-8"?>
<sst xmlns="http://schemas.openxmlformats.org/spreadsheetml/2006/main" count="584" uniqueCount="130">
  <si>
    <t>Наименование учреждения</t>
  </si>
  <si>
    <t>Вид спорта</t>
  </si>
  <si>
    <t>НП</t>
  </si>
  <si>
    <t>ТЭ</t>
  </si>
  <si>
    <t>ССМ</t>
  </si>
  <si>
    <t>волейбол</t>
  </si>
  <si>
    <t>вольная борьба</t>
  </si>
  <si>
    <t>шахматы</t>
  </si>
  <si>
    <t>шашки</t>
  </si>
  <si>
    <t>СОГ</t>
  </si>
  <si>
    <t>легкая атлетика</t>
  </si>
  <si>
    <t>настольный теннис</t>
  </si>
  <si>
    <t>пулевая стрельба</t>
  </si>
  <si>
    <t>стрельба из лука</t>
  </si>
  <si>
    <t>плавание</t>
  </si>
  <si>
    <t xml:space="preserve">бокс </t>
  </si>
  <si>
    <t>дзюдо</t>
  </si>
  <si>
    <t>тхэквондо</t>
  </si>
  <si>
    <t>ушу</t>
  </si>
  <si>
    <t>биатлон</t>
  </si>
  <si>
    <t>лыжные гонки</t>
  </si>
  <si>
    <t>кикбоксинг</t>
  </si>
  <si>
    <t xml:space="preserve">футбол </t>
  </si>
  <si>
    <t>хоккей</t>
  </si>
  <si>
    <t>шорт-трек</t>
  </si>
  <si>
    <t>№</t>
  </si>
  <si>
    <t>ВСМ</t>
  </si>
  <si>
    <t xml:space="preserve">Итого: </t>
  </si>
  <si>
    <t>самбо</t>
  </si>
  <si>
    <t>стендовая стрельба</t>
  </si>
  <si>
    <t>мас-реслинг</t>
  </si>
  <si>
    <t>горнолыжный спорт</t>
  </si>
  <si>
    <t>сноуборд</t>
  </si>
  <si>
    <t>бадминтон</t>
  </si>
  <si>
    <t>Алданский район, г. Алдан, "Спортивная школа г. Алдан"</t>
  </si>
  <si>
    <t>Алданский район, с. Хатыстыыр, МКОУ ДО "ДЮСШ им. В.В. Енохова"</t>
  </si>
  <si>
    <t xml:space="preserve">Анабарский улус (район)" с. Саскылах, МБО ДО "ДЮСШ Анабарского улуса" </t>
  </si>
  <si>
    <t>Верхневилюйский улус (район), с. Верхневилюйск, МБУ ДО "Школа бокса"</t>
  </si>
  <si>
    <t xml:space="preserve"> ГО "город Якутск", МБУ ДО ДЮСШ №1</t>
  </si>
  <si>
    <t xml:space="preserve"> ГО "город Якутск", МБУ ДО ДЮСШ №2</t>
  </si>
  <si>
    <t xml:space="preserve"> ГО "город Якутск", МБУ ДО ДЮСШ №8</t>
  </si>
  <si>
    <t>ГО "Жатай", п. Жатай, МБУ ДО "ДЮСШ"</t>
  </si>
  <si>
    <t>Кобяйский улус (район), п. Сангар, МБО ДО "ДЮСШ п. Сангар"</t>
  </si>
  <si>
    <t>Ленский район, МАУ КФКиС, г. Ленск</t>
  </si>
  <si>
    <t xml:space="preserve">Мирнинский район, МУ ДО "ДЮСШ", г. Мирный </t>
  </si>
  <si>
    <t>Нерюнгринский район, г. Нерюнгри,  ДЮСШ "Лидер"</t>
  </si>
  <si>
    <t>Нерюнгринский район, г. Нерюнгри, спортивная школа единоборств "Эрэл"</t>
  </si>
  <si>
    <t>Хангаласский улус, г. Покровск, МБУ ДО "Хангаласская ДЮСШ"</t>
  </si>
  <si>
    <t xml:space="preserve">Количество тренеров </t>
  </si>
  <si>
    <t>ГБОУ РС (Я) "ЧРССШИОР им Д.П.Коркина"</t>
  </si>
  <si>
    <t>мини-футбол</t>
  </si>
  <si>
    <t>Фитнес аэробика</t>
  </si>
  <si>
    <t>хапсагай</t>
  </si>
  <si>
    <t>фитнес-аэробика</t>
  </si>
  <si>
    <t>пауэрлифтинг</t>
  </si>
  <si>
    <t>гиревой спорт</t>
  </si>
  <si>
    <t>тяжелая атлетика</t>
  </si>
  <si>
    <t>северное многоборье</t>
  </si>
  <si>
    <t>баскетбол</t>
  </si>
  <si>
    <t>художественная гимнастика</t>
  </si>
  <si>
    <t>танцевальный спорт</t>
  </si>
  <si>
    <t>бастетбол</t>
  </si>
  <si>
    <t>киокусинкай</t>
  </si>
  <si>
    <t>джиу-джитсу</t>
  </si>
  <si>
    <t>Муниципальные ДЮСШ</t>
  </si>
  <si>
    <t>Всего</t>
  </si>
  <si>
    <t>мас-рестлинг</t>
  </si>
  <si>
    <t>ГБУ РС(Я) "Центр адаптивной физической культуры и спорта"</t>
  </si>
  <si>
    <t>ВСЕГО: СШ, СШОР, спортивные учреждения</t>
  </si>
  <si>
    <t>бокс</t>
  </si>
  <si>
    <t>ГБПОУ РС (Я) РУ(К)ОР им Р.М. Дмитриева"</t>
  </si>
  <si>
    <t>ГБУ РС (Я) "Республиканский центр по национальным видам спорта им. В. Манчаары"</t>
  </si>
  <si>
    <t>Количество детей по этапам подготовки</t>
  </si>
  <si>
    <t>ДОРП</t>
  </si>
  <si>
    <t>Распределение по обучающиеся программам</t>
  </si>
  <si>
    <t>якутские нац. прыжки</t>
  </si>
  <si>
    <t>якутские нац.прыжки</t>
  </si>
  <si>
    <t>спортивная гимнастика</t>
  </si>
  <si>
    <t>карате</t>
  </si>
  <si>
    <t>ИТОГО: ДЮСШ ДО МО РС (Я)</t>
  </si>
  <si>
    <t>ИТОГО: СШ, СШОР</t>
  </si>
  <si>
    <t>ИТОГО: спортивных учреждений и детского адаптивного спорта</t>
  </si>
  <si>
    <t>шт. ед.</t>
  </si>
  <si>
    <t>Мегино-Кангаласский улус (район), с. Н-Бестях, МБУ  "СШОР по СБ" МР "Мегино-Кангаласский улус"</t>
  </si>
  <si>
    <t xml:space="preserve">спортивная борьба </t>
  </si>
  <si>
    <t xml:space="preserve"> </t>
  </si>
  <si>
    <t xml:space="preserve">ВСЕГО </t>
  </si>
  <si>
    <t>ИТОГО спортивные учреждения</t>
  </si>
  <si>
    <t>Баскетбол</t>
  </si>
  <si>
    <t>Плавание</t>
  </si>
  <si>
    <t>Хоккей</t>
  </si>
  <si>
    <t>футбол</t>
  </si>
  <si>
    <t xml:space="preserve">ИТОГО СШ, СШОР </t>
  </si>
  <si>
    <t>ВСЕГО СШ, СШОР</t>
  </si>
  <si>
    <t>СШОР (государственные)</t>
  </si>
  <si>
    <t>СШ (государственные)</t>
  </si>
  <si>
    <t>СШОР (муниципальные)</t>
  </si>
  <si>
    <t>Учреждения, раелизующие дополнительные образовательные программы спортивной подготовки (государственные)</t>
  </si>
  <si>
    <t>ИТОГО СШ</t>
  </si>
  <si>
    <t>ИТОГО СШОР</t>
  </si>
  <si>
    <t>плавание (Спорт лиц с ПОДА)</t>
  </si>
  <si>
    <t>пауэрлифтинг (Спорт лиц с ПОДА)</t>
  </si>
  <si>
    <t>легкая атлетика (Спорт лиц с ПОДА)</t>
  </si>
  <si>
    <t>настольный теннис (Спорт глухих)</t>
  </si>
  <si>
    <t>стрельба из Лука (Спорт лиц с ПОДА)</t>
  </si>
  <si>
    <t>плавание (Спорт слепых)</t>
  </si>
  <si>
    <t>плавание (Спорт ЛИН)</t>
  </si>
  <si>
    <t>плавание (Спорт глухих)</t>
  </si>
  <si>
    <t>Вольная борьба (Спорт глухих)</t>
  </si>
  <si>
    <t>Пулевая стрельба (Спорт глухих)</t>
  </si>
  <si>
    <t>шашки (Спорт глухих)</t>
  </si>
  <si>
    <t xml:space="preserve">Анализ численности детей, систематически занимающихся ФКиС и количества тренеров в сфере ДЮС РС (Я)  согласно показателей федеральных статестических наблюдений 5-ФК, 3-АФК за 2023 год  </t>
  </si>
  <si>
    <t>греко-римская борьба</t>
  </si>
  <si>
    <t>мотоциклетный спорт</t>
  </si>
  <si>
    <t>ДОПСП</t>
  </si>
  <si>
    <t>фигурное катание на коньках</t>
  </si>
  <si>
    <t>ГБУ ДО РС (Я) "СШОР им.Иванова А.И."</t>
  </si>
  <si>
    <t>ГБУ ДО РС (Я) "СШОР по единаборствам"</t>
  </si>
  <si>
    <t>ГБУ ДО РС (Я) "СШОР Борогонцы"</t>
  </si>
  <si>
    <t xml:space="preserve">ГБУ ДО РС (Я) "СШОР Алдан" </t>
  </si>
  <si>
    <t>конькобежный спорт</t>
  </si>
  <si>
    <t>ГБУ ДО РС (Я) "СШОР Бердигестях"</t>
  </si>
  <si>
    <t>ГБУ ДО РС (Я) "СШОР по боксу им. А.И. Пахомова"</t>
  </si>
  <si>
    <t>ГБУ ДО РС (Я) "СШОР им. Н.С. Тимофеева"</t>
  </si>
  <si>
    <t>ГБУ ДО РС (Я) "СШ по футболу"</t>
  </si>
  <si>
    <t>ГБУ ДО РС (Я) "СШ по зимним видам спорта"</t>
  </si>
  <si>
    <t>ГБУ ДО РС (Я) "СШ Чолбон"</t>
  </si>
  <si>
    <t>Взрослые</t>
  </si>
  <si>
    <t>МБУ ДО "ДЮСШ по СБ им. Л.Н. Спиридонова" МР "Хангаласский улус" Республики Саха (Якутия)</t>
  </si>
  <si>
    <t xml:space="preserve">вольная борьба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</si>
</sst>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2" fillId="0" borderId="0"/>
    <xf numFmtId="0" fontId="4" fillId="0" borderId="0"/>
    <xf numFmtId="0" fontId="11" fillId="0" borderId="0"/>
    <xf numFmtId="0" fontId="1" fillId="0" borderId="0"/>
    <xf numFmtId="0" fontId="18" fillId="0" borderId="0"/>
    <xf numFmtId="0" fontId="1" fillId="0" borderId="0"/>
  </cellStyleXfs>
  <cellXfs count="214">
    <xf numFmtId="0" fontId="0" fillId="0" borderId="0" xfId="0"/>
    <xf numFmtId="0" fontId="0" fillId="0" borderId="0" xfId="0" applyFill="1"/>
    <xf numFmtId="0" fontId="3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0" fillId="0" borderId="0" xfId="0" applyFill="1" applyBorder="1"/>
    <xf numFmtId="0" fontId="7" fillId="0" borderId="1" xfId="0" applyFont="1" applyFill="1" applyBorder="1" applyAlignment="1">
      <alignment horizontal="right" vertical="center"/>
    </xf>
    <xf numFmtId="0" fontId="9" fillId="0" borderId="0" xfId="0" applyFont="1" applyFill="1" applyBorder="1"/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/>
    <xf numFmtId="0" fontId="7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9" fillId="0" borderId="0" xfId="0" applyFont="1" applyFill="1"/>
    <xf numFmtId="0" fontId="8" fillId="0" borderId="0" xfId="0" applyFont="1" applyFill="1" applyBorder="1" applyAlignment="1">
      <alignment horizontal="center" wrapText="1"/>
    </xf>
    <xf numFmtId="0" fontId="0" fillId="0" borderId="1" xfId="0" applyFill="1" applyBorder="1"/>
    <xf numFmtId="0" fontId="9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0" xfId="0" applyFill="1"/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7" fillId="0" borderId="0" xfId="0" applyFont="1" applyFill="1" applyBorder="1"/>
    <xf numFmtId="0" fontId="17" fillId="0" borderId="0" xfId="0" applyFont="1" applyFill="1"/>
    <xf numFmtId="0" fontId="17" fillId="0" borderId="0" xfId="0" applyFont="1"/>
    <xf numFmtId="0" fontId="3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/>
    </xf>
    <xf numFmtId="0" fontId="3" fillId="0" borderId="9" xfId="1" applyFont="1" applyFill="1" applyBorder="1" applyAlignment="1">
      <alignment horizontal="left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3" xfId="1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2" borderId="0" xfId="0" applyFont="1" applyFill="1"/>
    <xf numFmtId="0" fontId="5" fillId="0" borderId="0" xfId="0" applyFont="1" applyFill="1" applyBorder="1" applyAlignment="1">
      <alignment horizontal="center"/>
    </xf>
    <xf numFmtId="0" fontId="5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right" vertical="center" wrapText="1"/>
    </xf>
    <xf numFmtId="0" fontId="17" fillId="0" borderId="1" xfId="0" applyFont="1" applyFill="1" applyBorder="1"/>
    <xf numFmtId="0" fontId="7" fillId="0" borderId="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3" fillId="0" borderId="5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wrapText="1"/>
    </xf>
    <xf numFmtId="0" fontId="3" fillId="0" borderId="9" xfId="0" applyFont="1" applyFill="1" applyBorder="1" applyAlignment="1">
      <alignment horizontal="center"/>
    </xf>
    <xf numFmtId="0" fontId="3" fillId="0" borderId="0" xfId="0" applyFont="1" applyFill="1"/>
    <xf numFmtId="0" fontId="7" fillId="0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3" fillId="0" borderId="0" xfId="0" applyFont="1" applyFill="1" applyBorder="1"/>
    <xf numFmtId="0" fontId="3" fillId="2" borderId="0" xfId="0" applyFont="1" applyFill="1"/>
    <xf numFmtId="0" fontId="19" fillId="0" borderId="0" xfId="0" applyFont="1" applyFill="1"/>
    <xf numFmtId="0" fontId="3" fillId="0" borderId="0" xfId="0" applyFont="1"/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right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right"/>
    </xf>
    <xf numFmtId="0" fontId="7" fillId="0" borderId="5" xfId="0" applyFont="1" applyFill="1" applyBorder="1" applyAlignment="1">
      <alignment horizontal="right"/>
    </xf>
    <xf numFmtId="0" fontId="7" fillId="0" borderId="10" xfId="0" applyFont="1" applyFill="1" applyBorder="1" applyAlignment="1">
      <alignment horizontal="right"/>
    </xf>
    <xf numFmtId="0" fontId="7" fillId="0" borderId="2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left" vertical="center" wrapText="1"/>
    </xf>
    <xf numFmtId="0" fontId="3" fillId="0" borderId="7" xfId="1" applyFont="1" applyFill="1" applyBorder="1" applyAlignment="1">
      <alignment horizontal="left" vertical="center" wrapText="1"/>
    </xf>
    <xf numFmtId="0" fontId="3" fillId="0" borderId="3" xfId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right" vertical="center" wrapText="1"/>
    </xf>
    <xf numFmtId="0" fontId="7" fillId="0" borderId="5" xfId="0" applyFont="1" applyFill="1" applyBorder="1" applyAlignment="1">
      <alignment horizontal="right" vertical="center" wrapText="1"/>
    </xf>
    <xf numFmtId="0" fontId="7" fillId="0" borderId="10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right" vertical="center"/>
    </xf>
    <xf numFmtId="0" fontId="7" fillId="0" borderId="10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left" vertical="center" wrapText="1"/>
    </xf>
    <xf numFmtId="0" fontId="3" fillId="3" borderId="7" xfId="1" applyFont="1" applyFill="1" applyBorder="1" applyAlignment="1">
      <alignment horizontal="left" vertical="center" wrapText="1"/>
    </xf>
    <xf numFmtId="0" fontId="3" fillId="3" borderId="3" xfId="1" applyFont="1" applyFill="1" applyBorder="1" applyAlignment="1">
      <alignment horizontal="left" vertical="center" wrapText="1"/>
    </xf>
  </cellXfs>
  <cellStyles count="7">
    <cellStyle name="Обычный" xfId="0" builtinId="0"/>
    <cellStyle name="Обычный 2" xfId="2"/>
    <cellStyle name="Обычный 3" xfId="1"/>
    <cellStyle name="Обычный 3 2" xfId="6"/>
    <cellStyle name="Обычный 3 2 2" xfId="4"/>
    <cellStyle name="Обычный 4" xfId="3"/>
    <cellStyle name="Обычный 5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2:AC744"/>
  <sheetViews>
    <sheetView tabSelected="1" zoomScale="70" zoomScaleNormal="70" workbookViewId="0">
      <pane ySplit="4" topLeftCell="A15" activePane="bottomLeft" state="frozen"/>
      <selection pane="bottomLeft" activeCell="U30" sqref="U30"/>
    </sheetView>
  </sheetViews>
  <sheetFormatPr defaultRowHeight="15.75" x14ac:dyDescent="0.25"/>
  <cols>
    <col min="1" max="1" width="4.28515625" customWidth="1"/>
    <col min="2" max="2" width="38.140625" style="1" customWidth="1"/>
    <col min="3" max="3" width="22.42578125" customWidth="1"/>
    <col min="4" max="4" width="14.140625" style="51" customWidth="1"/>
    <col min="5" max="5" width="12.28515625" customWidth="1"/>
    <col min="6" max="6" width="13.85546875" customWidth="1"/>
    <col min="7" max="7" width="13.7109375" customWidth="1"/>
    <col min="8" max="8" width="15.85546875" customWidth="1"/>
    <col min="9" max="9" width="14.7109375" customWidth="1"/>
    <col min="10" max="10" width="14.85546875" customWidth="1"/>
    <col min="11" max="11" width="11.28515625" style="1" customWidth="1"/>
    <col min="12" max="12" width="11" style="1" customWidth="1"/>
    <col min="13" max="13" width="11.5703125" customWidth="1"/>
    <col min="14" max="14" width="13" customWidth="1"/>
    <col min="15" max="15" width="14.85546875" style="107" customWidth="1"/>
    <col min="16" max="17" width="9.140625" style="64"/>
  </cols>
  <sheetData>
    <row r="2" spans="1:17" s="1" customFormat="1" ht="37.5" customHeight="1" x14ac:dyDescent="0.25">
      <c r="A2" s="207" t="s">
        <v>111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61"/>
      <c r="Q2" s="61"/>
    </row>
    <row r="3" spans="1:17" s="1" customFormat="1" ht="30" customHeight="1" x14ac:dyDescent="0.25">
      <c r="A3" s="138" t="s">
        <v>25</v>
      </c>
      <c r="B3" s="194" t="s">
        <v>0</v>
      </c>
      <c r="C3" s="194" t="s">
        <v>1</v>
      </c>
      <c r="D3" s="193" t="s">
        <v>72</v>
      </c>
      <c r="E3" s="193"/>
      <c r="F3" s="193"/>
      <c r="G3" s="193"/>
      <c r="H3" s="193"/>
      <c r="I3" s="194" t="s">
        <v>65</v>
      </c>
      <c r="J3" s="194"/>
      <c r="K3" s="138" t="s">
        <v>48</v>
      </c>
      <c r="L3" s="138"/>
      <c r="M3" s="195" t="s">
        <v>74</v>
      </c>
      <c r="N3" s="196"/>
      <c r="O3" s="147" t="s">
        <v>127</v>
      </c>
      <c r="P3" s="61"/>
      <c r="Q3" s="61"/>
    </row>
    <row r="4" spans="1:17" s="1" customFormat="1" x14ac:dyDescent="0.25">
      <c r="A4" s="138"/>
      <c r="B4" s="194"/>
      <c r="C4" s="194"/>
      <c r="D4" s="47" t="s">
        <v>9</v>
      </c>
      <c r="E4" s="21" t="s">
        <v>2</v>
      </c>
      <c r="F4" s="21" t="s">
        <v>3</v>
      </c>
      <c r="G4" s="21" t="s">
        <v>4</v>
      </c>
      <c r="H4" s="21" t="s">
        <v>26</v>
      </c>
      <c r="I4" s="194"/>
      <c r="J4" s="194"/>
      <c r="K4" s="59" t="s">
        <v>65</v>
      </c>
      <c r="L4" s="59" t="s">
        <v>82</v>
      </c>
      <c r="M4" s="20" t="s">
        <v>114</v>
      </c>
      <c r="N4" s="20" t="s">
        <v>73</v>
      </c>
      <c r="O4" s="149"/>
      <c r="P4" s="61"/>
      <c r="Q4" s="61"/>
    </row>
    <row r="5" spans="1:17" s="1" customFormat="1" x14ac:dyDescent="0.25">
      <c r="A5" s="138" t="s">
        <v>94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4"/>
      <c r="P5" s="61"/>
      <c r="Q5" s="61"/>
    </row>
    <row r="6" spans="1:17" s="1" customFormat="1" x14ac:dyDescent="0.25">
      <c r="A6" s="162">
        <v>1</v>
      </c>
      <c r="B6" s="177" t="s">
        <v>49</v>
      </c>
      <c r="C6" s="117" t="s">
        <v>5</v>
      </c>
      <c r="D6" s="86"/>
      <c r="E6" s="90">
        <v>20</v>
      </c>
      <c r="F6" s="90">
        <v>92</v>
      </c>
      <c r="G6" s="90"/>
      <c r="H6" s="90"/>
      <c r="I6" s="90">
        <f t="shared" ref="I6:I12" si="0">SUM(E6:H6)</f>
        <v>112</v>
      </c>
      <c r="J6" s="147">
        <f>I13</f>
        <v>670</v>
      </c>
      <c r="K6" s="90">
        <v>2</v>
      </c>
      <c r="L6" s="90">
        <v>2</v>
      </c>
      <c r="M6" s="90">
        <v>112</v>
      </c>
      <c r="N6" s="94"/>
      <c r="O6" s="14">
        <v>36</v>
      </c>
      <c r="P6" s="61"/>
      <c r="Q6" s="61"/>
    </row>
    <row r="7" spans="1:17" s="1" customFormat="1" x14ac:dyDescent="0.25">
      <c r="A7" s="162"/>
      <c r="B7" s="178"/>
      <c r="C7" s="117" t="s">
        <v>6</v>
      </c>
      <c r="D7" s="86"/>
      <c r="E7" s="90">
        <v>99</v>
      </c>
      <c r="F7" s="90">
        <v>151</v>
      </c>
      <c r="G7" s="90">
        <v>16</v>
      </c>
      <c r="H7" s="90">
        <v>7</v>
      </c>
      <c r="I7" s="90">
        <f t="shared" si="0"/>
        <v>273</v>
      </c>
      <c r="J7" s="148"/>
      <c r="K7" s="90">
        <v>14</v>
      </c>
      <c r="L7" s="90">
        <v>12</v>
      </c>
      <c r="M7" s="90">
        <v>273</v>
      </c>
      <c r="N7" s="94"/>
      <c r="O7" s="14">
        <v>33</v>
      </c>
      <c r="P7" s="61"/>
      <c r="Q7" s="61"/>
    </row>
    <row r="8" spans="1:17" s="1" customFormat="1" x14ac:dyDescent="0.25">
      <c r="A8" s="162"/>
      <c r="B8" s="178"/>
      <c r="C8" s="117" t="s">
        <v>10</v>
      </c>
      <c r="D8" s="86"/>
      <c r="E8" s="90">
        <v>59</v>
      </c>
      <c r="F8" s="90">
        <v>56</v>
      </c>
      <c r="G8" s="90"/>
      <c r="H8" s="90"/>
      <c r="I8" s="90">
        <f t="shared" si="0"/>
        <v>115</v>
      </c>
      <c r="J8" s="148"/>
      <c r="K8" s="90">
        <v>4</v>
      </c>
      <c r="L8" s="90">
        <v>4</v>
      </c>
      <c r="M8" s="90">
        <v>115</v>
      </c>
      <c r="N8" s="94"/>
      <c r="O8" s="14">
        <v>7</v>
      </c>
      <c r="P8" s="61"/>
      <c r="Q8" s="61"/>
    </row>
    <row r="9" spans="1:17" s="1" customFormat="1" x14ac:dyDescent="0.25">
      <c r="A9" s="162"/>
      <c r="B9" s="178"/>
      <c r="C9" s="117" t="s">
        <v>30</v>
      </c>
      <c r="D9" s="86"/>
      <c r="E9" s="90">
        <v>28</v>
      </c>
      <c r="F9" s="90">
        <v>11</v>
      </c>
      <c r="G9" s="90"/>
      <c r="H9" s="90"/>
      <c r="I9" s="90">
        <f t="shared" si="0"/>
        <v>39</v>
      </c>
      <c r="J9" s="148"/>
      <c r="K9" s="90">
        <v>1</v>
      </c>
      <c r="L9" s="90">
        <v>1</v>
      </c>
      <c r="M9" s="90">
        <v>39</v>
      </c>
      <c r="N9" s="94"/>
      <c r="O9" s="14">
        <v>8</v>
      </c>
      <c r="P9" s="61"/>
      <c r="Q9" s="61"/>
    </row>
    <row r="10" spans="1:17" s="1" customFormat="1" x14ac:dyDescent="0.25">
      <c r="A10" s="162"/>
      <c r="B10" s="178"/>
      <c r="C10" s="117" t="s">
        <v>12</v>
      </c>
      <c r="D10" s="86"/>
      <c r="E10" s="90">
        <v>25</v>
      </c>
      <c r="F10" s="90"/>
      <c r="G10" s="90"/>
      <c r="H10" s="90"/>
      <c r="I10" s="90">
        <f t="shared" si="0"/>
        <v>25</v>
      </c>
      <c r="J10" s="148"/>
      <c r="K10" s="90">
        <v>2</v>
      </c>
      <c r="L10" s="90">
        <v>1</v>
      </c>
      <c r="M10" s="90">
        <v>25</v>
      </c>
      <c r="N10" s="94"/>
      <c r="O10" s="14">
        <v>3</v>
      </c>
      <c r="P10" s="61"/>
      <c r="Q10" s="61"/>
    </row>
    <row r="11" spans="1:17" s="1" customFormat="1" x14ac:dyDescent="0.25">
      <c r="A11" s="162"/>
      <c r="B11" s="178"/>
      <c r="C11" s="117" t="s">
        <v>13</v>
      </c>
      <c r="D11" s="86"/>
      <c r="E11" s="90">
        <v>20</v>
      </c>
      <c r="F11" s="90"/>
      <c r="G11" s="90">
        <v>2</v>
      </c>
      <c r="H11" s="90"/>
      <c r="I11" s="90">
        <f t="shared" si="0"/>
        <v>22</v>
      </c>
      <c r="J11" s="148"/>
      <c r="K11" s="90">
        <v>2</v>
      </c>
      <c r="L11" s="90">
        <v>2</v>
      </c>
      <c r="M11" s="90">
        <v>22</v>
      </c>
      <c r="N11" s="94"/>
      <c r="O11" s="14"/>
      <c r="P11" s="61"/>
      <c r="Q11" s="61"/>
    </row>
    <row r="12" spans="1:17" s="1" customFormat="1" x14ac:dyDescent="0.25">
      <c r="A12" s="162"/>
      <c r="B12" s="178"/>
      <c r="C12" s="117" t="s">
        <v>8</v>
      </c>
      <c r="D12" s="86"/>
      <c r="E12" s="90">
        <v>20</v>
      </c>
      <c r="F12" s="90">
        <v>29</v>
      </c>
      <c r="G12" s="90">
        <v>33</v>
      </c>
      <c r="H12" s="90">
        <v>2</v>
      </c>
      <c r="I12" s="90">
        <f t="shared" si="0"/>
        <v>84</v>
      </c>
      <c r="J12" s="148"/>
      <c r="K12" s="90">
        <v>4</v>
      </c>
      <c r="L12" s="90">
        <v>3</v>
      </c>
      <c r="M12" s="90">
        <v>84</v>
      </c>
      <c r="N12" s="94"/>
      <c r="O12" s="14"/>
      <c r="P12" s="61"/>
      <c r="Q12" s="61"/>
    </row>
    <row r="13" spans="1:17" s="1" customFormat="1" ht="15.75" customHeight="1" x14ac:dyDescent="0.25">
      <c r="A13" s="162"/>
      <c r="B13" s="179"/>
      <c r="C13" s="12" t="s">
        <v>27</v>
      </c>
      <c r="D13" s="86"/>
      <c r="E13" s="86">
        <f>SUM(E6:E12)</f>
        <v>271</v>
      </c>
      <c r="F13" s="86">
        <f>SUM(F6:F12)</f>
        <v>339</v>
      </c>
      <c r="G13" s="86">
        <f>SUM(G6:G12)</f>
        <v>51</v>
      </c>
      <c r="H13" s="86">
        <f>SUM(H6:H12)</f>
        <v>9</v>
      </c>
      <c r="I13" s="86">
        <f>SUM(I6:I12)</f>
        <v>670</v>
      </c>
      <c r="J13" s="149"/>
      <c r="K13" s="86">
        <f>SUM(K6:K12)</f>
        <v>29</v>
      </c>
      <c r="L13" s="86">
        <f>SUM(L6:L12)</f>
        <v>25</v>
      </c>
      <c r="M13" s="86">
        <f>SUM(M6:M12)</f>
        <v>670</v>
      </c>
      <c r="N13" s="95"/>
      <c r="O13" s="102">
        <f>SUM(O6:O12)</f>
        <v>87</v>
      </c>
      <c r="P13" s="61"/>
      <c r="Q13" s="61"/>
    </row>
    <row r="14" spans="1:17" s="30" customFormat="1" ht="15" customHeight="1" x14ac:dyDescent="0.25">
      <c r="A14" s="151">
        <v>2</v>
      </c>
      <c r="B14" s="158" t="s">
        <v>116</v>
      </c>
      <c r="C14" s="117" t="s">
        <v>15</v>
      </c>
      <c r="D14" s="90">
        <v>33</v>
      </c>
      <c r="E14" s="90">
        <v>137</v>
      </c>
      <c r="F14" s="90">
        <v>49</v>
      </c>
      <c r="G14" s="90"/>
      <c r="H14" s="90"/>
      <c r="I14" s="90">
        <f>SUM(D14:H14)</f>
        <v>219</v>
      </c>
      <c r="J14" s="147">
        <f>I19</f>
        <v>778</v>
      </c>
      <c r="K14" s="90">
        <v>6</v>
      </c>
      <c r="L14" s="90">
        <v>5</v>
      </c>
      <c r="M14" s="90">
        <v>186</v>
      </c>
      <c r="N14" s="94">
        <v>33</v>
      </c>
      <c r="O14" s="103">
        <v>5</v>
      </c>
      <c r="P14" s="62"/>
      <c r="Q14" s="62"/>
    </row>
    <row r="15" spans="1:17" s="1" customFormat="1" x14ac:dyDescent="0.25">
      <c r="A15" s="163"/>
      <c r="B15" s="159"/>
      <c r="C15" s="117" t="s">
        <v>6</v>
      </c>
      <c r="D15" s="90">
        <v>15</v>
      </c>
      <c r="E15" s="90">
        <v>203</v>
      </c>
      <c r="F15" s="90">
        <v>117</v>
      </c>
      <c r="G15" s="90"/>
      <c r="H15" s="90">
        <v>3</v>
      </c>
      <c r="I15" s="90">
        <f>SUM(D15:H15)</f>
        <v>338</v>
      </c>
      <c r="J15" s="148"/>
      <c r="K15" s="90">
        <v>11</v>
      </c>
      <c r="L15" s="90">
        <v>10</v>
      </c>
      <c r="M15" s="90">
        <v>323</v>
      </c>
      <c r="N15" s="94">
        <v>15</v>
      </c>
      <c r="O15" s="14">
        <v>18</v>
      </c>
      <c r="P15" s="61"/>
      <c r="Q15" s="61"/>
    </row>
    <row r="16" spans="1:17" s="1" customFormat="1" x14ac:dyDescent="0.25">
      <c r="A16" s="163"/>
      <c r="B16" s="159"/>
      <c r="C16" s="117" t="s">
        <v>10</v>
      </c>
      <c r="D16" s="90"/>
      <c r="E16" s="90">
        <v>40</v>
      </c>
      <c r="F16" s="90">
        <v>28</v>
      </c>
      <c r="G16" s="90"/>
      <c r="H16" s="90">
        <v>4</v>
      </c>
      <c r="I16" s="90">
        <f>SUM(D16:H16)</f>
        <v>72</v>
      </c>
      <c r="J16" s="148"/>
      <c r="K16" s="90">
        <v>5</v>
      </c>
      <c r="L16" s="90">
        <v>1</v>
      </c>
      <c r="M16" s="90">
        <v>72</v>
      </c>
      <c r="N16" s="94"/>
      <c r="O16" s="14">
        <v>6</v>
      </c>
      <c r="P16" s="61"/>
      <c r="Q16" s="61"/>
    </row>
    <row r="17" spans="1:17" s="1" customFormat="1" ht="15" customHeight="1" x14ac:dyDescent="0.25">
      <c r="A17" s="163"/>
      <c r="B17" s="159"/>
      <c r="C17" s="117" t="s">
        <v>12</v>
      </c>
      <c r="D17" s="90"/>
      <c r="E17" s="90">
        <v>27</v>
      </c>
      <c r="F17" s="90">
        <v>51</v>
      </c>
      <c r="G17" s="90"/>
      <c r="H17" s="90"/>
      <c r="I17" s="90">
        <f>SUM(D17:H17)</f>
        <v>78</v>
      </c>
      <c r="J17" s="148"/>
      <c r="K17" s="90">
        <v>5</v>
      </c>
      <c r="L17" s="90">
        <v>3</v>
      </c>
      <c r="M17" s="90">
        <v>78</v>
      </c>
      <c r="N17" s="94"/>
      <c r="O17" s="14">
        <v>1</v>
      </c>
      <c r="P17" s="61"/>
      <c r="Q17" s="61"/>
    </row>
    <row r="18" spans="1:17" s="1" customFormat="1" ht="15" customHeight="1" x14ac:dyDescent="0.25">
      <c r="A18" s="163"/>
      <c r="B18" s="159"/>
      <c r="C18" s="117" t="s">
        <v>13</v>
      </c>
      <c r="D18" s="90"/>
      <c r="E18" s="90">
        <v>45</v>
      </c>
      <c r="F18" s="90">
        <v>16</v>
      </c>
      <c r="G18" s="90">
        <v>7</v>
      </c>
      <c r="H18" s="90">
        <v>3</v>
      </c>
      <c r="I18" s="90">
        <f>SUM(D18:H18)</f>
        <v>71</v>
      </c>
      <c r="J18" s="148"/>
      <c r="K18" s="90">
        <v>3</v>
      </c>
      <c r="L18" s="90">
        <v>3</v>
      </c>
      <c r="M18" s="90">
        <v>71</v>
      </c>
      <c r="N18" s="94"/>
      <c r="O18" s="14">
        <v>5</v>
      </c>
      <c r="P18" s="61"/>
      <c r="Q18" s="61"/>
    </row>
    <row r="19" spans="1:17" s="1" customFormat="1" ht="15" customHeight="1" x14ac:dyDescent="0.25">
      <c r="A19" s="163"/>
      <c r="B19" s="159"/>
      <c r="C19" s="12" t="s">
        <v>27</v>
      </c>
      <c r="D19" s="86">
        <f t="shared" ref="D19:H19" si="1">SUM(D14:D18)</f>
        <v>48</v>
      </c>
      <c r="E19" s="86">
        <f t="shared" si="1"/>
        <v>452</v>
      </c>
      <c r="F19" s="86">
        <f t="shared" si="1"/>
        <v>261</v>
      </c>
      <c r="G19" s="86">
        <f t="shared" si="1"/>
        <v>7</v>
      </c>
      <c r="H19" s="86">
        <f t="shared" si="1"/>
        <v>10</v>
      </c>
      <c r="I19" s="86">
        <f>SUM(I14:I18)</f>
        <v>778</v>
      </c>
      <c r="J19" s="149"/>
      <c r="K19" s="86">
        <f>SUM(K14:K18)</f>
        <v>30</v>
      </c>
      <c r="L19" s="86">
        <f>SUM(L14:L18)</f>
        <v>22</v>
      </c>
      <c r="M19" s="86">
        <f>SUM(M14:M18)</f>
        <v>730</v>
      </c>
      <c r="N19" s="95">
        <f>SUM(N14:N18)</f>
        <v>48</v>
      </c>
      <c r="O19" s="102">
        <f>SUM(O14:O18)</f>
        <v>35</v>
      </c>
      <c r="P19" s="61"/>
      <c r="Q19" s="61"/>
    </row>
    <row r="20" spans="1:17" s="1" customFormat="1" ht="15" customHeight="1" x14ac:dyDescent="0.25">
      <c r="A20" s="151">
        <v>3</v>
      </c>
      <c r="B20" s="158" t="s">
        <v>117</v>
      </c>
      <c r="C20" s="84" t="s">
        <v>16</v>
      </c>
      <c r="D20" s="90">
        <v>41</v>
      </c>
      <c r="E20" s="90">
        <v>32</v>
      </c>
      <c r="F20" s="90">
        <v>11</v>
      </c>
      <c r="G20" s="90"/>
      <c r="H20" s="90"/>
      <c r="I20" s="90">
        <f>SUM(D20:H20)</f>
        <v>84</v>
      </c>
      <c r="J20" s="147">
        <f>I24</f>
        <v>428</v>
      </c>
      <c r="K20" s="90">
        <v>2</v>
      </c>
      <c r="L20" s="90">
        <v>2</v>
      </c>
      <c r="M20" s="90">
        <v>43</v>
      </c>
      <c r="N20" s="96">
        <v>41</v>
      </c>
      <c r="O20" s="14">
        <v>5</v>
      </c>
      <c r="P20" s="61"/>
      <c r="Q20" s="61"/>
    </row>
    <row r="21" spans="1:17" s="1" customFormat="1" ht="15" customHeight="1" x14ac:dyDescent="0.25">
      <c r="A21" s="163"/>
      <c r="B21" s="159"/>
      <c r="C21" s="84" t="s">
        <v>28</v>
      </c>
      <c r="D21" s="90">
        <v>32</v>
      </c>
      <c r="E21" s="90">
        <v>12</v>
      </c>
      <c r="F21" s="90">
        <v>44</v>
      </c>
      <c r="G21" s="90">
        <v>10</v>
      </c>
      <c r="H21" s="90"/>
      <c r="I21" s="90">
        <f>SUM(D21:H21)</f>
        <v>98</v>
      </c>
      <c r="J21" s="148"/>
      <c r="K21" s="90">
        <v>2</v>
      </c>
      <c r="L21" s="90">
        <v>2</v>
      </c>
      <c r="M21" s="90">
        <v>66</v>
      </c>
      <c r="N21" s="96">
        <v>32</v>
      </c>
      <c r="O21" s="14">
        <v>8</v>
      </c>
      <c r="P21" s="61"/>
      <c r="Q21" s="61"/>
    </row>
    <row r="22" spans="1:17" s="1" customFormat="1" ht="15" customHeight="1" x14ac:dyDescent="0.25">
      <c r="A22" s="163"/>
      <c r="B22" s="159"/>
      <c r="C22" s="84" t="s">
        <v>17</v>
      </c>
      <c r="D22" s="90">
        <v>65</v>
      </c>
      <c r="E22" s="90">
        <v>65</v>
      </c>
      <c r="F22" s="90">
        <v>68</v>
      </c>
      <c r="G22" s="90">
        <v>8</v>
      </c>
      <c r="H22" s="90"/>
      <c r="I22" s="90">
        <f>SUM(D22:H22)</f>
        <v>206</v>
      </c>
      <c r="J22" s="148"/>
      <c r="K22" s="90">
        <v>5</v>
      </c>
      <c r="L22" s="90">
        <v>4</v>
      </c>
      <c r="M22" s="90">
        <v>141</v>
      </c>
      <c r="N22" s="96">
        <v>65</v>
      </c>
      <c r="O22" s="14">
        <v>4</v>
      </c>
      <c r="P22" s="61"/>
      <c r="Q22" s="61"/>
    </row>
    <row r="23" spans="1:17" s="1" customFormat="1" x14ac:dyDescent="0.25">
      <c r="A23" s="163"/>
      <c r="B23" s="159"/>
      <c r="C23" s="84" t="s">
        <v>18</v>
      </c>
      <c r="D23" s="90">
        <v>24</v>
      </c>
      <c r="E23" s="90">
        <v>12</v>
      </c>
      <c r="F23" s="90">
        <v>4</v>
      </c>
      <c r="G23" s="90"/>
      <c r="H23" s="90"/>
      <c r="I23" s="90">
        <f>SUM(D23:H23)</f>
        <v>40</v>
      </c>
      <c r="J23" s="148"/>
      <c r="K23" s="90">
        <v>1</v>
      </c>
      <c r="L23" s="90">
        <v>1</v>
      </c>
      <c r="M23" s="90">
        <v>16</v>
      </c>
      <c r="N23" s="96">
        <v>24</v>
      </c>
      <c r="O23" s="14">
        <v>1</v>
      </c>
      <c r="P23" s="61"/>
      <c r="Q23" s="61"/>
    </row>
    <row r="24" spans="1:17" s="1" customFormat="1" x14ac:dyDescent="0.25">
      <c r="A24" s="152"/>
      <c r="B24" s="160"/>
      <c r="C24" s="12" t="s">
        <v>27</v>
      </c>
      <c r="D24" s="86">
        <f>SUM(D20:D23)</f>
        <v>162</v>
      </c>
      <c r="E24" s="86">
        <f>SUM(E20:E23)</f>
        <v>121</v>
      </c>
      <c r="F24" s="86">
        <f>SUM(F20:F23)</f>
        <v>127</v>
      </c>
      <c r="G24" s="86">
        <f>SUM(G20:G23)</f>
        <v>18</v>
      </c>
      <c r="H24" s="86"/>
      <c r="I24" s="86">
        <f>SUM(I20:I23)</f>
        <v>428</v>
      </c>
      <c r="J24" s="149"/>
      <c r="K24" s="86">
        <f>SUM(K20:K23)</f>
        <v>10</v>
      </c>
      <c r="L24" s="86">
        <f>SUM(L20:L23)</f>
        <v>9</v>
      </c>
      <c r="M24" s="86">
        <f>SUM(M20:M23)</f>
        <v>266</v>
      </c>
      <c r="N24" s="97">
        <f>SUM(N20:N23)</f>
        <v>162</v>
      </c>
      <c r="O24" s="102">
        <f>SUM(O20:O23)</f>
        <v>18</v>
      </c>
      <c r="P24" s="61"/>
      <c r="Q24" s="61"/>
    </row>
    <row r="25" spans="1:17" s="1" customFormat="1" ht="15" customHeight="1" x14ac:dyDescent="0.25">
      <c r="A25" s="151">
        <v>4</v>
      </c>
      <c r="B25" s="158" t="s">
        <v>118</v>
      </c>
      <c r="C25" s="84" t="s">
        <v>6</v>
      </c>
      <c r="D25" s="98">
        <v>6</v>
      </c>
      <c r="E25" s="90">
        <v>198</v>
      </c>
      <c r="F25" s="90">
        <v>139</v>
      </c>
      <c r="G25" s="90">
        <v>6</v>
      </c>
      <c r="H25" s="90">
        <v>4</v>
      </c>
      <c r="I25" s="90">
        <f>SUM(D25:H25)</f>
        <v>353</v>
      </c>
      <c r="J25" s="147">
        <f>I28</f>
        <v>553</v>
      </c>
      <c r="K25" s="90">
        <v>9</v>
      </c>
      <c r="L25" s="90">
        <v>9</v>
      </c>
      <c r="M25" s="90">
        <v>347</v>
      </c>
      <c r="N25" s="94">
        <v>6</v>
      </c>
      <c r="O25" s="14">
        <v>45</v>
      </c>
      <c r="P25" s="61"/>
      <c r="Q25" s="61"/>
    </row>
    <row r="26" spans="1:17" s="1" customFormat="1" ht="19.5" customHeight="1" x14ac:dyDescent="0.25">
      <c r="A26" s="163"/>
      <c r="B26" s="159"/>
      <c r="C26" s="84" t="s">
        <v>7</v>
      </c>
      <c r="D26" s="98"/>
      <c r="E26" s="90">
        <v>57</v>
      </c>
      <c r="F26" s="90">
        <v>22</v>
      </c>
      <c r="G26" s="90">
        <v>4</v>
      </c>
      <c r="H26" s="90"/>
      <c r="I26" s="90">
        <f>SUM(D26:H26)</f>
        <v>83</v>
      </c>
      <c r="J26" s="148"/>
      <c r="K26" s="90">
        <v>2</v>
      </c>
      <c r="L26" s="90">
        <v>2</v>
      </c>
      <c r="M26" s="90">
        <v>83</v>
      </c>
      <c r="N26" s="94"/>
      <c r="O26" s="14">
        <v>9</v>
      </c>
      <c r="P26" s="61"/>
      <c r="Q26" s="61"/>
    </row>
    <row r="27" spans="1:17" s="1" customFormat="1" ht="19.5" customHeight="1" x14ac:dyDescent="0.25">
      <c r="A27" s="163"/>
      <c r="B27" s="159"/>
      <c r="C27" s="84" t="s">
        <v>30</v>
      </c>
      <c r="D27" s="98"/>
      <c r="E27" s="90">
        <v>40</v>
      </c>
      <c r="F27" s="90">
        <v>68</v>
      </c>
      <c r="G27" s="90">
        <v>5</v>
      </c>
      <c r="H27" s="90">
        <v>4</v>
      </c>
      <c r="I27" s="90">
        <f>SUM(D27:H27)</f>
        <v>117</v>
      </c>
      <c r="J27" s="148"/>
      <c r="K27" s="90">
        <v>4</v>
      </c>
      <c r="L27" s="90">
        <v>4</v>
      </c>
      <c r="M27" s="90">
        <v>117</v>
      </c>
      <c r="N27" s="94"/>
      <c r="O27" s="14">
        <v>30</v>
      </c>
      <c r="P27" s="61"/>
      <c r="Q27" s="61"/>
    </row>
    <row r="28" spans="1:17" s="1" customFormat="1" ht="15" customHeight="1" x14ac:dyDescent="0.25">
      <c r="A28" s="152"/>
      <c r="B28" s="160"/>
      <c r="C28" s="12" t="s">
        <v>27</v>
      </c>
      <c r="D28" s="98">
        <v>6</v>
      </c>
      <c r="E28" s="86">
        <f>SUM(E25:E27)</f>
        <v>295</v>
      </c>
      <c r="F28" s="86">
        <f>SUM(F25:F27)</f>
        <v>229</v>
      </c>
      <c r="G28" s="86">
        <f>SUM(G25:G27)</f>
        <v>15</v>
      </c>
      <c r="H28" s="86">
        <f>SUM(H25:H27)</f>
        <v>8</v>
      </c>
      <c r="I28" s="86">
        <f>SUM(I25:I27)</f>
        <v>553</v>
      </c>
      <c r="J28" s="149"/>
      <c r="K28" s="86">
        <f>SUM(K25:K27)</f>
        <v>15</v>
      </c>
      <c r="L28" s="86">
        <f>SUM(L25:L27)</f>
        <v>15</v>
      </c>
      <c r="M28" s="86">
        <f>SUM(M25:M27)</f>
        <v>547</v>
      </c>
      <c r="N28" s="95">
        <v>6</v>
      </c>
      <c r="O28" s="102">
        <f>SUM(O24:O27)</f>
        <v>102</v>
      </c>
      <c r="P28" s="61"/>
      <c r="Q28" s="61"/>
    </row>
    <row r="29" spans="1:17" s="1" customFormat="1" ht="15.75" customHeight="1" x14ac:dyDescent="0.25">
      <c r="A29" s="151">
        <v>5</v>
      </c>
      <c r="B29" s="158" t="s">
        <v>119</v>
      </c>
      <c r="C29" s="115" t="s">
        <v>19</v>
      </c>
      <c r="D29" s="86"/>
      <c r="E29" s="90">
        <v>106</v>
      </c>
      <c r="F29" s="90">
        <v>36</v>
      </c>
      <c r="G29" s="90">
        <v>3</v>
      </c>
      <c r="H29" s="90">
        <v>2</v>
      </c>
      <c r="I29" s="90">
        <f t="shared" ref="I29:I35" si="2">SUM(E29:H29)</f>
        <v>147</v>
      </c>
      <c r="J29" s="147">
        <f>I36</f>
        <v>728</v>
      </c>
      <c r="K29" s="90">
        <v>9</v>
      </c>
      <c r="L29" s="90">
        <v>7</v>
      </c>
      <c r="M29" s="90">
        <v>147</v>
      </c>
      <c r="N29" s="94"/>
      <c r="O29" s="14">
        <v>5</v>
      </c>
      <c r="P29" s="61"/>
      <c r="Q29" s="61"/>
    </row>
    <row r="30" spans="1:17" s="1" customFormat="1" ht="18.75" customHeight="1" x14ac:dyDescent="0.25">
      <c r="A30" s="163"/>
      <c r="B30" s="159"/>
      <c r="C30" s="115" t="s">
        <v>20</v>
      </c>
      <c r="D30" s="86"/>
      <c r="E30" s="90">
        <v>173</v>
      </c>
      <c r="F30" s="90">
        <v>141</v>
      </c>
      <c r="G30" s="90">
        <v>5</v>
      </c>
      <c r="H30" s="90">
        <v>9</v>
      </c>
      <c r="I30" s="90">
        <f t="shared" si="2"/>
        <v>328</v>
      </c>
      <c r="J30" s="148"/>
      <c r="K30" s="90">
        <v>17</v>
      </c>
      <c r="L30" s="90">
        <v>14</v>
      </c>
      <c r="M30" s="90">
        <v>328</v>
      </c>
      <c r="N30" s="94"/>
      <c r="O30" s="14">
        <v>42</v>
      </c>
      <c r="P30" s="61"/>
      <c r="Q30" s="61"/>
    </row>
    <row r="31" spans="1:17" s="1" customFormat="1" ht="18.75" customHeight="1" x14ac:dyDescent="0.25">
      <c r="A31" s="163"/>
      <c r="B31" s="159"/>
      <c r="C31" s="115" t="s">
        <v>31</v>
      </c>
      <c r="D31" s="86"/>
      <c r="E31" s="90">
        <v>44</v>
      </c>
      <c r="F31" s="90">
        <v>31</v>
      </c>
      <c r="G31" s="90"/>
      <c r="H31" s="90"/>
      <c r="I31" s="90">
        <f t="shared" si="2"/>
        <v>75</v>
      </c>
      <c r="J31" s="148"/>
      <c r="K31" s="90">
        <v>4</v>
      </c>
      <c r="L31" s="90">
        <v>3</v>
      </c>
      <c r="M31" s="90">
        <v>75</v>
      </c>
      <c r="N31" s="94"/>
      <c r="O31" s="14">
        <v>14</v>
      </c>
      <c r="P31" s="61"/>
      <c r="Q31" s="61"/>
    </row>
    <row r="32" spans="1:17" s="1" customFormat="1" ht="18.75" customHeight="1" x14ac:dyDescent="0.25">
      <c r="A32" s="163"/>
      <c r="B32" s="159"/>
      <c r="C32" s="115" t="s">
        <v>120</v>
      </c>
      <c r="D32" s="86"/>
      <c r="E32" s="90">
        <v>36</v>
      </c>
      <c r="F32" s="90"/>
      <c r="G32" s="90"/>
      <c r="H32" s="90"/>
      <c r="I32" s="90">
        <f t="shared" si="2"/>
        <v>36</v>
      </c>
      <c r="J32" s="148"/>
      <c r="K32" s="90">
        <v>1</v>
      </c>
      <c r="L32" s="90">
        <v>1</v>
      </c>
      <c r="M32" s="90">
        <v>36</v>
      </c>
      <c r="N32" s="94"/>
      <c r="O32" s="14"/>
      <c r="P32" s="61"/>
      <c r="Q32" s="61"/>
    </row>
    <row r="33" spans="1:17" s="1" customFormat="1" ht="18.75" customHeight="1" x14ac:dyDescent="0.25">
      <c r="A33" s="163"/>
      <c r="B33" s="159"/>
      <c r="C33" s="115" t="s">
        <v>14</v>
      </c>
      <c r="D33" s="86"/>
      <c r="E33" s="90">
        <v>30</v>
      </c>
      <c r="F33" s="90">
        <v>47</v>
      </c>
      <c r="G33" s="90"/>
      <c r="H33" s="90"/>
      <c r="I33" s="90">
        <f t="shared" si="2"/>
        <v>77</v>
      </c>
      <c r="J33" s="148"/>
      <c r="K33" s="90">
        <v>4</v>
      </c>
      <c r="L33" s="90">
        <v>1</v>
      </c>
      <c r="M33" s="90">
        <v>77</v>
      </c>
      <c r="N33" s="94"/>
      <c r="O33" s="14"/>
      <c r="P33" s="61"/>
      <c r="Q33" s="61"/>
    </row>
    <row r="34" spans="1:17" s="1" customFormat="1" ht="18.75" customHeight="1" x14ac:dyDescent="0.25">
      <c r="A34" s="163"/>
      <c r="B34" s="159"/>
      <c r="C34" s="115" t="s">
        <v>32</v>
      </c>
      <c r="D34" s="86"/>
      <c r="E34" s="90">
        <v>10</v>
      </c>
      <c r="F34" s="90">
        <v>7</v>
      </c>
      <c r="G34" s="90"/>
      <c r="H34" s="90"/>
      <c r="I34" s="90">
        <f t="shared" si="2"/>
        <v>17</v>
      </c>
      <c r="J34" s="148"/>
      <c r="K34" s="90">
        <v>1</v>
      </c>
      <c r="L34" s="90">
        <v>1</v>
      </c>
      <c r="M34" s="90">
        <v>17</v>
      </c>
      <c r="N34" s="94"/>
      <c r="O34" s="14"/>
      <c r="P34" s="61"/>
      <c r="Q34" s="61"/>
    </row>
    <row r="35" spans="1:17" s="1" customFormat="1" ht="18.75" customHeight="1" x14ac:dyDescent="0.25">
      <c r="A35" s="163"/>
      <c r="B35" s="159"/>
      <c r="C35" s="115" t="s">
        <v>23</v>
      </c>
      <c r="D35" s="86"/>
      <c r="E35" s="90">
        <v>28</v>
      </c>
      <c r="F35" s="90">
        <v>20</v>
      </c>
      <c r="G35" s="90"/>
      <c r="H35" s="90"/>
      <c r="I35" s="90">
        <f t="shared" si="2"/>
        <v>48</v>
      </c>
      <c r="J35" s="148"/>
      <c r="K35" s="90">
        <v>2</v>
      </c>
      <c r="L35" s="90">
        <v>2</v>
      </c>
      <c r="M35" s="90">
        <v>48</v>
      </c>
      <c r="N35" s="94"/>
      <c r="O35" s="14"/>
      <c r="P35" s="61"/>
      <c r="Q35" s="61"/>
    </row>
    <row r="36" spans="1:17" s="1" customFormat="1" ht="15" customHeight="1" x14ac:dyDescent="0.25">
      <c r="A36" s="152"/>
      <c r="B36" s="160"/>
      <c r="C36" s="74" t="s">
        <v>27</v>
      </c>
      <c r="D36" s="86"/>
      <c r="E36" s="86">
        <f>SUM(E29:E35)</f>
        <v>427</v>
      </c>
      <c r="F36" s="86">
        <f>SUM(F29:F35)</f>
        <v>282</v>
      </c>
      <c r="G36" s="86">
        <f>SUM(G29:G35)</f>
        <v>8</v>
      </c>
      <c r="H36" s="86">
        <f>SUM(H29:H34)</f>
        <v>11</v>
      </c>
      <c r="I36" s="86">
        <f>SUM(I29:I35)</f>
        <v>728</v>
      </c>
      <c r="J36" s="149"/>
      <c r="K36" s="86">
        <f>SUM(K29:K35)</f>
        <v>38</v>
      </c>
      <c r="L36" s="86">
        <f>SUM(L29:L35)</f>
        <v>29</v>
      </c>
      <c r="M36" s="86">
        <f>SUM(M29:M35)</f>
        <v>728</v>
      </c>
      <c r="N36" s="95"/>
      <c r="O36" s="102">
        <f>SUM(O29:O35)</f>
        <v>61</v>
      </c>
      <c r="P36" s="61"/>
      <c r="Q36" s="61"/>
    </row>
    <row r="37" spans="1:17" s="1" customFormat="1" ht="15" customHeight="1" x14ac:dyDescent="0.25">
      <c r="A37" s="190">
        <v>6</v>
      </c>
      <c r="B37" s="158" t="s">
        <v>121</v>
      </c>
      <c r="C37" s="84" t="s">
        <v>6</v>
      </c>
      <c r="D37" s="75"/>
      <c r="E37" s="90">
        <v>52</v>
      </c>
      <c r="F37" s="90">
        <v>30</v>
      </c>
      <c r="G37" s="90">
        <v>4</v>
      </c>
      <c r="H37" s="90"/>
      <c r="I37" s="90">
        <f>SUM(E37:H37)</f>
        <v>86</v>
      </c>
      <c r="J37" s="147">
        <f>I40</f>
        <v>391</v>
      </c>
      <c r="K37" s="90">
        <v>4</v>
      </c>
      <c r="L37" s="90">
        <v>4</v>
      </c>
      <c r="M37" s="90">
        <v>86</v>
      </c>
      <c r="N37" s="94"/>
      <c r="O37" s="14">
        <v>4</v>
      </c>
      <c r="P37" s="61"/>
      <c r="Q37" s="61"/>
    </row>
    <row r="38" spans="1:17" s="1" customFormat="1" x14ac:dyDescent="0.25">
      <c r="A38" s="191"/>
      <c r="B38" s="159"/>
      <c r="C38" s="84" t="s">
        <v>13</v>
      </c>
      <c r="D38" s="75"/>
      <c r="E38" s="90">
        <v>83</v>
      </c>
      <c r="F38" s="90">
        <v>45</v>
      </c>
      <c r="G38" s="90">
        <v>4</v>
      </c>
      <c r="H38" s="90">
        <v>1</v>
      </c>
      <c r="I38" s="90">
        <f>SUM(E38:H38)</f>
        <v>133</v>
      </c>
      <c r="J38" s="148"/>
      <c r="K38" s="90">
        <v>6</v>
      </c>
      <c r="L38" s="90">
        <v>6</v>
      </c>
      <c r="M38" s="90">
        <v>133</v>
      </c>
      <c r="N38" s="94"/>
      <c r="O38" s="14">
        <v>3</v>
      </c>
      <c r="P38" s="61"/>
      <c r="Q38" s="61"/>
    </row>
    <row r="39" spans="1:17" s="1" customFormat="1" x14ac:dyDescent="0.25">
      <c r="A39" s="191"/>
      <c r="B39" s="159"/>
      <c r="C39" s="84" t="s">
        <v>12</v>
      </c>
      <c r="D39" s="75"/>
      <c r="E39" s="90">
        <v>94</v>
      </c>
      <c r="F39" s="90">
        <v>73</v>
      </c>
      <c r="G39" s="90">
        <v>3</v>
      </c>
      <c r="H39" s="90">
        <v>2</v>
      </c>
      <c r="I39" s="90">
        <f>SUM(E39:H39)</f>
        <v>172</v>
      </c>
      <c r="J39" s="148"/>
      <c r="K39" s="90">
        <v>8</v>
      </c>
      <c r="L39" s="90">
        <v>8</v>
      </c>
      <c r="M39" s="90">
        <v>172</v>
      </c>
      <c r="N39" s="94"/>
      <c r="O39" s="14">
        <v>5</v>
      </c>
      <c r="P39" s="61"/>
      <c r="Q39" s="61"/>
    </row>
    <row r="40" spans="1:17" s="1" customFormat="1" x14ac:dyDescent="0.25">
      <c r="A40" s="191"/>
      <c r="B40" s="160"/>
      <c r="C40" s="12" t="s">
        <v>27</v>
      </c>
      <c r="D40" s="75"/>
      <c r="E40" s="86">
        <f>SUM(E37:E39)</f>
        <v>229</v>
      </c>
      <c r="F40" s="86">
        <f>SUM(F37:F39)</f>
        <v>148</v>
      </c>
      <c r="G40" s="86">
        <f>SUM(G37:G39)</f>
        <v>11</v>
      </c>
      <c r="H40" s="86">
        <f>SUM(H37:H39)</f>
        <v>3</v>
      </c>
      <c r="I40" s="86">
        <f>SUM(I37:I39)</f>
        <v>391</v>
      </c>
      <c r="J40" s="149"/>
      <c r="K40" s="86">
        <f>SUM(K37:K39)</f>
        <v>18</v>
      </c>
      <c r="L40" s="86">
        <f>SUM(L37:L39)</f>
        <v>18</v>
      </c>
      <c r="M40" s="86">
        <f>SUM(M37:M39)</f>
        <v>391</v>
      </c>
      <c r="N40" s="94"/>
      <c r="O40" s="102">
        <f>SUM(O37:O39)</f>
        <v>12</v>
      </c>
      <c r="P40" s="61"/>
      <c r="Q40" s="61"/>
    </row>
    <row r="41" spans="1:17" s="30" customFormat="1" ht="15.75" customHeight="1" x14ac:dyDescent="0.25">
      <c r="A41" s="162">
        <v>7</v>
      </c>
      <c r="B41" s="158" t="s">
        <v>122</v>
      </c>
      <c r="C41" s="84" t="s">
        <v>15</v>
      </c>
      <c r="D41" s="75"/>
      <c r="E41" s="90">
        <v>518</v>
      </c>
      <c r="F41" s="90">
        <v>284</v>
      </c>
      <c r="G41" s="90">
        <v>16</v>
      </c>
      <c r="H41" s="90">
        <v>1</v>
      </c>
      <c r="I41" s="90">
        <f>SUM(E41:H41)</f>
        <v>819</v>
      </c>
      <c r="J41" s="147">
        <f>I43</f>
        <v>903</v>
      </c>
      <c r="K41" s="90">
        <v>25</v>
      </c>
      <c r="L41" s="90">
        <v>25</v>
      </c>
      <c r="M41" s="90">
        <v>819</v>
      </c>
      <c r="N41" s="94"/>
      <c r="O41" s="103">
        <v>54</v>
      </c>
      <c r="P41" s="62"/>
      <c r="Q41" s="62"/>
    </row>
    <row r="42" spans="1:17" s="1" customFormat="1" x14ac:dyDescent="0.25">
      <c r="A42" s="162"/>
      <c r="B42" s="159"/>
      <c r="C42" s="84" t="s">
        <v>21</v>
      </c>
      <c r="D42" s="75"/>
      <c r="E42" s="90">
        <v>42</v>
      </c>
      <c r="F42" s="90">
        <v>34</v>
      </c>
      <c r="G42" s="90"/>
      <c r="H42" s="90">
        <v>8</v>
      </c>
      <c r="I42" s="90">
        <f>SUM(E42:H42)</f>
        <v>84</v>
      </c>
      <c r="J42" s="148"/>
      <c r="K42" s="90">
        <v>2</v>
      </c>
      <c r="L42" s="90">
        <v>2</v>
      </c>
      <c r="M42" s="90">
        <v>84</v>
      </c>
      <c r="N42" s="94"/>
      <c r="O42" s="14">
        <v>34</v>
      </c>
      <c r="P42" s="61"/>
      <c r="Q42" s="61"/>
    </row>
    <row r="43" spans="1:17" s="1" customFormat="1" x14ac:dyDescent="0.25">
      <c r="A43" s="162"/>
      <c r="B43" s="160"/>
      <c r="C43" s="12" t="s">
        <v>27</v>
      </c>
      <c r="D43" s="75"/>
      <c r="E43" s="86">
        <f>SUM(E41:E42)</f>
        <v>560</v>
      </c>
      <c r="F43" s="86">
        <f>SUM(F41:F42)</f>
        <v>318</v>
      </c>
      <c r="G43" s="86">
        <f>SUM(G41:G42)</f>
        <v>16</v>
      </c>
      <c r="H43" s="86">
        <f>SUM(H41:H42)</f>
        <v>9</v>
      </c>
      <c r="I43" s="86">
        <f>SUM(I41:I42)</f>
        <v>903</v>
      </c>
      <c r="J43" s="149"/>
      <c r="K43" s="86">
        <f>SUM(K41:K42)</f>
        <v>27</v>
      </c>
      <c r="L43" s="86">
        <f>SUM(L41:L42)</f>
        <v>27</v>
      </c>
      <c r="M43" s="86">
        <f>SUM(M41:M42)</f>
        <v>903</v>
      </c>
      <c r="N43" s="94"/>
      <c r="O43" s="102">
        <f>SUM(O41:O42)</f>
        <v>88</v>
      </c>
      <c r="P43" s="61"/>
      <c r="Q43" s="61"/>
    </row>
    <row r="44" spans="1:17" s="1" customFormat="1" x14ac:dyDescent="0.25">
      <c r="A44" s="191">
        <v>8</v>
      </c>
      <c r="B44" s="158" t="s">
        <v>123</v>
      </c>
      <c r="C44" s="73" t="s">
        <v>5</v>
      </c>
      <c r="D44" s="90">
        <v>87</v>
      </c>
      <c r="E44" s="90">
        <v>277</v>
      </c>
      <c r="F44" s="90">
        <v>78</v>
      </c>
      <c r="G44" s="90"/>
      <c r="H44" s="90"/>
      <c r="I44" s="90">
        <f>SUM(D44:H44)</f>
        <v>442</v>
      </c>
      <c r="J44" s="148">
        <v>977</v>
      </c>
      <c r="K44" s="90">
        <v>7</v>
      </c>
      <c r="L44" s="90">
        <v>7</v>
      </c>
      <c r="M44" s="90">
        <v>355</v>
      </c>
      <c r="N44" s="96">
        <v>87</v>
      </c>
      <c r="O44" s="14"/>
      <c r="P44" s="61"/>
      <c r="Q44" s="61"/>
    </row>
    <row r="45" spans="1:17" s="1" customFormat="1" x14ac:dyDescent="0.25">
      <c r="A45" s="191"/>
      <c r="B45" s="159"/>
      <c r="C45" s="73" t="s">
        <v>10</v>
      </c>
      <c r="D45" s="90">
        <v>96</v>
      </c>
      <c r="E45" s="90">
        <v>148</v>
      </c>
      <c r="F45" s="90">
        <v>108</v>
      </c>
      <c r="G45" s="90">
        <v>3</v>
      </c>
      <c r="H45" s="90"/>
      <c r="I45" s="90">
        <f>SUM(D45:H45)</f>
        <v>355</v>
      </c>
      <c r="J45" s="148"/>
      <c r="K45" s="90">
        <v>7</v>
      </c>
      <c r="L45" s="90">
        <v>7</v>
      </c>
      <c r="M45" s="90">
        <v>259</v>
      </c>
      <c r="N45" s="96">
        <v>96</v>
      </c>
      <c r="O45" s="14">
        <v>13</v>
      </c>
      <c r="P45" s="61"/>
      <c r="Q45" s="61"/>
    </row>
    <row r="46" spans="1:17" s="1" customFormat="1" x14ac:dyDescent="0.25">
      <c r="A46" s="191"/>
      <c r="B46" s="159"/>
      <c r="C46" s="73" t="s">
        <v>29</v>
      </c>
      <c r="D46" s="90">
        <v>10</v>
      </c>
      <c r="E46" s="90">
        <v>39</v>
      </c>
      <c r="F46" s="90">
        <v>11</v>
      </c>
      <c r="G46" s="90">
        <v>8</v>
      </c>
      <c r="H46" s="90">
        <v>3</v>
      </c>
      <c r="I46" s="90">
        <f>SUM(D46:H46)</f>
        <v>71</v>
      </c>
      <c r="J46" s="148"/>
      <c r="K46" s="90">
        <v>3</v>
      </c>
      <c r="L46" s="90">
        <v>3</v>
      </c>
      <c r="M46" s="90">
        <v>61</v>
      </c>
      <c r="N46" s="96">
        <v>10</v>
      </c>
      <c r="O46" s="14">
        <v>7</v>
      </c>
      <c r="P46" s="61"/>
      <c r="Q46" s="61"/>
    </row>
    <row r="47" spans="1:17" s="1" customFormat="1" x14ac:dyDescent="0.25">
      <c r="A47" s="191"/>
      <c r="B47" s="159"/>
      <c r="C47" s="73" t="s">
        <v>8</v>
      </c>
      <c r="D47" s="90">
        <v>40</v>
      </c>
      <c r="E47" s="90">
        <v>12</v>
      </c>
      <c r="F47" s="90">
        <v>35</v>
      </c>
      <c r="G47" s="90">
        <v>17</v>
      </c>
      <c r="H47" s="90">
        <v>5</v>
      </c>
      <c r="I47" s="90">
        <f>SUM(D47:H47)</f>
        <v>109</v>
      </c>
      <c r="J47" s="148"/>
      <c r="K47" s="90">
        <v>3</v>
      </c>
      <c r="L47" s="90">
        <v>3</v>
      </c>
      <c r="M47" s="90">
        <v>69</v>
      </c>
      <c r="N47" s="96">
        <v>40</v>
      </c>
      <c r="O47" s="14">
        <v>7</v>
      </c>
      <c r="P47" s="61"/>
      <c r="Q47" s="61"/>
    </row>
    <row r="48" spans="1:17" s="1" customFormat="1" x14ac:dyDescent="0.25">
      <c r="A48" s="192"/>
      <c r="B48" s="160"/>
      <c r="C48" s="74" t="s">
        <v>27</v>
      </c>
      <c r="D48" s="86">
        <f t="shared" ref="D48:H48" si="3">SUM(D44:D47)</f>
        <v>233</v>
      </c>
      <c r="E48" s="86">
        <f t="shared" si="3"/>
        <v>476</v>
      </c>
      <c r="F48" s="86">
        <f t="shared" si="3"/>
        <v>232</v>
      </c>
      <c r="G48" s="86">
        <f t="shared" si="3"/>
        <v>28</v>
      </c>
      <c r="H48" s="86">
        <f t="shared" si="3"/>
        <v>8</v>
      </c>
      <c r="I48" s="86">
        <f>SUM(I44:I47)</f>
        <v>977</v>
      </c>
      <c r="J48" s="149"/>
      <c r="K48" s="86">
        <f>SUM(K44:K47)</f>
        <v>20</v>
      </c>
      <c r="L48" s="86">
        <f>SUM(L44:L47)</f>
        <v>20</v>
      </c>
      <c r="M48" s="86">
        <f>SUM(M44:M47)</f>
        <v>744</v>
      </c>
      <c r="N48" s="97">
        <f>SUM(N44:N47)</f>
        <v>233</v>
      </c>
      <c r="O48" s="102">
        <f>SUM(O45:O47)</f>
        <v>27</v>
      </c>
      <c r="P48" s="61"/>
      <c r="Q48" s="61"/>
    </row>
    <row r="49" spans="1:17" s="1" customFormat="1" x14ac:dyDescent="0.25">
      <c r="A49" s="175" t="s">
        <v>99</v>
      </c>
      <c r="B49" s="175"/>
      <c r="C49" s="175"/>
      <c r="D49" s="70">
        <f>D19+D24+D28+D48</f>
        <v>449</v>
      </c>
      <c r="E49" s="70">
        <f>E13+E19+E24+E28+E36+E40+E43+E48</f>
        <v>2831</v>
      </c>
      <c r="F49" s="70">
        <f>F13+F19+F24+F28+F36+F40+F43+F48</f>
        <v>1936</v>
      </c>
      <c r="G49" s="70">
        <f>G13+G19+G24+G28+G36+G40+G43+G48</f>
        <v>154</v>
      </c>
      <c r="H49" s="70">
        <f>H13+H19+H28+H36+H40+H43+H48</f>
        <v>58</v>
      </c>
      <c r="I49" s="70">
        <f>I13+I19+I24+I28+I36+I40+I43+I48</f>
        <v>5428</v>
      </c>
      <c r="J49" s="70">
        <f>SUM(J6:J48)</f>
        <v>5428</v>
      </c>
      <c r="K49" s="70">
        <f>K13+K19+K24+K28+K36+K40+K43+K48</f>
        <v>187</v>
      </c>
      <c r="L49" s="70">
        <f>L13+L19+L24+L28+L36+L40+L43+L48</f>
        <v>165</v>
      </c>
      <c r="M49" s="70">
        <f>M13+M19+M24+M28+M36+M40+M43+M48</f>
        <v>4979</v>
      </c>
      <c r="N49" s="70">
        <f>N19+N24+N28+N48</f>
        <v>449</v>
      </c>
      <c r="O49" s="101"/>
      <c r="P49" s="61"/>
      <c r="Q49" s="61"/>
    </row>
    <row r="50" spans="1:17" s="1" customFormat="1" x14ac:dyDescent="0.25">
      <c r="A50" s="169" t="s">
        <v>95</v>
      </c>
      <c r="B50" s="169"/>
      <c r="C50" s="169"/>
      <c r="D50" s="169"/>
      <c r="E50" s="169"/>
      <c r="F50" s="169"/>
      <c r="G50" s="169"/>
      <c r="H50" s="169"/>
      <c r="I50" s="169"/>
      <c r="J50" s="169"/>
      <c r="K50" s="169"/>
      <c r="L50" s="169"/>
      <c r="M50" s="169"/>
      <c r="N50" s="170"/>
      <c r="O50" s="101"/>
      <c r="P50" s="61"/>
      <c r="Q50" s="61"/>
    </row>
    <row r="51" spans="1:17" s="1" customFormat="1" ht="25.5" customHeight="1" x14ac:dyDescent="0.25">
      <c r="A51" s="162">
        <v>9</v>
      </c>
      <c r="B51" s="158" t="s">
        <v>124</v>
      </c>
      <c r="C51" s="17" t="s">
        <v>16</v>
      </c>
      <c r="D51" s="86"/>
      <c r="E51" s="90">
        <v>10</v>
      </c>
      <c r="F51" s="90">
        <v>26</v>
      </c>
      <c r="G51" s="90"/>
      <c r="H51" s="90"/>
      <c r="I51" s="90">
        <f>SUM(D51:H51)</f>
        <v>36</v>
      </c>
      <c r="J51" s="147">
        <f>I53</f>
        <v>609</v>
      </c>
      <c r="K51" s="90">
        <v>2</v>
      </c>
      <c r="L51" s="90">
        <v>2</v>
      </c>
      <c r="M51" s="90">
        <v>36</v>
      </c>
      <c r="N51" s="96"/>
      <c r="O51" s="14"/>
      <c r="P51" s="61"/>
      <c r="Q51" s="61"/>
    </row>
    <row r="52" spans="1:17" s="1" customFormat="1" ht="15.75" customHeight="1" x14ac:dyDescent="0.25">
      <c r="A52" s="162"/>
      <c r="B52" s="159"/>
      <c r="C52" s="17" t="s">
        <v>22</v>
      </c>
      <c r="D52" s="90">
        <v>21</v>
      </c>
      <c r="E52" s="90">
        <v>207</v>
      </c>
      <c r="F52" s="90">
        <v>313</v>
      </c>
      <c r="G52" s="90">
        <v>32</v>
      </c>
      <c r="H52" s="90"/>
      <c r="I52" s="90">
        <f>SUM(D52:H52)</f>
        <v>573</v>
      </c>
      <c r="J52" s="148"/>
      <c r="K52" s="90">
        <v>12</v>
      </c>
      <c r="L52" s="90">
        <v>10</v>
      </c>
      <c r="M52" s="90">
        <v>552</v>
      </c>
      <c r="N52" s="96">
        <v>21</v>
      </c>
      <c r="O52" s="14"/>
      <c r="P52" s="61"/>
      <c r="Q52" s="61"/>
    </row>
    <row r="53" spans="1:17" s="1" customFormat="1" ht="15.75" customHeight="1" x14ac:dyDescent="0.25">
      <c r="A53" s="162"/>
      <c r="B53" s="160"/>
      <c r="C53" s="12" t="s">
        <v>27</v>
      </c>
      <c r="D53" s="86">
        <f>SUM(D51:D52)</f>
        <v>21</v>
      </c>
      <c r="E53" s="86">
        <f>SUM(E51:E52)</f>
        <v>217</v>
      </c>
      <c r="F53" s="86">
        <f>SUM(F51:F52)</f>
        <v>339</v>
      </c>
      <c r="G53" s="86">
        <f>SUM(G52)</f>
        <v>32</v>
      </c>
      <c r="H53" s="86"/>
      <c r="I53" s="86">
        <f>SUM(I51:I52)</f>
        <v>609</v>
      </c>
      <c r="J53" s="149"/>
      <c r="K53" s="86">
        <f>SUM(K51:K52)</f>
        <v>14</v>
      </c>
      <c r="L53" s="86">
        <f>SUM(L51:L52)</f>
        <v>12</v>
      </c>
      <c r="M53" s="86">
        <f>SUM(M51:M52)</f>
        <v>588</v>
      </c>
      <c r="N53" s="97">
        <f>SUM(N52)</f>
        <v>21</v>
      </c>
      <c r="O53" s="14"/>
      <c r="P53" s="61"/>
      <c r="Q53" s="61"/>
    </row>
    <row r="54" spans="1:17" s="1" customFormat="1" ht="19.5" customHeight="1" x14ac:dyDescent="0.25">
      <c r="A54" s="151">
        <v>10</v>
      </c>
      <c r="B54" s="158" t="s">
        <v>125</v>
      </c>
      <c r="C54" s="84" t="s">
        <v>23</v>
      </c>
      <c r="D54" s="90">
        <v>134</v>
      </c>
      <c r="E54" s="90">
        <v>150</v>
      </c>
      <c r="F54" s="90">
        <v>123</v>
      </c>
      <c r="G54" s="90"/>
      <c r="H54" s="90"/>
      <c r="I54" s="90">
        <f>SUM(D54:H54)</f>
        <v>407</v>
      </c>
      <c r="J54" s="147">
        <f>I56</f>
        <v>511</v>
      </c>
      <c r="K54" s="90">
        <v>10</v>
      </c>
      <c r="L54" s="90">
        <v>10</v>
      </c>
      <c r="M54" s="90">
        <v>273</v>
      </c>
      <c r="N54" s="96">
        <v>134</v>
      </c>
      <c r="O54" s="14">
        <v>10</v>
      </c>
      <c r="P54" s="61"/>
      <c r="Q54" s="61"/>
    </row>
    <row r="55" spans="1:17" s="1" customFormat="1" ht="17.25" customHeight="1" x14ac:dyDescent="0.25">
      <c r="A55" s="163"/>
      <c r="B55" s="159"/>
      <c r="C55" s="84" t="s">
        <v>24</v>
      </c>
      <c r="D55" s="90">
        <v>12</v>
      </c>
      <c r="E55" s="90">
        <v>49</v>
      </c>
      <c r="F55" s="90">
        <v>43</v>
      </c>
      <c r="G55" s="90"/>
      <c r="H55" s="90"/>
      <c r="I55" s="90">
        <f>SUM(D55:H55)</f>
        <v>104</v>
      </c>
      <c r="J55" s="148"/>
      <c r="K55" s="90">
        <v>3</v>
      </c>
      <c r="L55" s="90">
        <v>3</v>
      </c>
      <c r="M55" s="90">
        <v>92</v>
      </c>
      <c r="N55" s="96">
        <v>12</v>
      </c>
      <c r="O55" s="14"/>
      <c r="P55" s="61"/>
      <c r="Q55" s="61"/>
    </row>
    <row r="56" spans="1:17" s="1" customFormat="1" ht="17.25" customHeight="1" x14ac:dyDescent="0.25">
      <c r="A56" s="152"/>
      <c r="B56" s="160"/>
      <c r="C56" s="12" t="s">
        <v>27</v>
      </c>
      <c r="D56" s="86">
        <f>SUM(D54:D55)</f>
        <v>146</v>
      </c>
      <c r="E56" s="86">
        <f>SUM(E54:E55)</f>
        <v>199</v>
      </c>
      <c r="F56" s="86">
        <f>SUM(F54:F55)</f>
        <v>166</v>
      </c>
      <c r="G56" s="86"/>
      <c r="H56" s="86"/>
      <c r="I56" s="86">
        <f>SUM(I54:I55)</f>
        <v>511</v>
      </c>
      <c r="J56" s="149"/>
      <c r="K56" s="86">
        <f>SUM(K54:K55)</f>
        <v>13</v>
      </c>
      <c r="L56" s="86">
        <f>SUM(L54:L55)</f>
        <v>13</v>
      </c>
      <c r="M56" s="86">
        <f>SUM(M54:M55)</f>
        <v>365</v>
      </c>
      <c r="N56" s="97">
        <f>SUM(N54:N55)</f>
        <v>146</v>
      </c>
      <c r="O56" s="102">
        <f>SUM(O54:O55)</f>
        <v>10</v>
      </c>
      <c r="P56" s="61"/>
      <c r="Q56" s="61"/>
    </row>
    <row r="57" spans="1:17" s="1" customFormat="1" ht="16.5" customHeight="1" x14ac:dyDescent="0.25">
      <c r="A57" s="151">
        <v>11</v>
      </c>
      <c r="B57" s="158" t="s">
        <v>126</v>
      </c>
      <c r="C57" s="84" t="s">
        <v>14</v>
      </c>
      <c r="D57" s="86">
        <v>1000</v>
      </c>
      <c r="E57" s="90">
        <v>319</v>
      </c>
      <c r="F57" s="90">
        <v>200</v>
      </c>
      <c r="G57" s="90">
        <v>22</v>
      </c>
      <c r="H57" s="90">
        <v>1</v>
      </c>
      <c r="I57" s="90">
        <f>SUM(D57:H57)</f>
        <v>1542</v>
      </c>
      <c r="J57" s="147">
        <f>I59</f>
        <v>1616</v>
      </c>
      <c r="K57" s="90">
        <v>15</v>
      </c>
      <c r="L57" s="90">
        <v>10</v>
      </c>
      <c r="M57" s="90">
        <v>542</v>
      </c>
      <c r="N57" s="96">
        <v>1000</v>
      </c>
      <c r="O57" s="14">
        <v>11</v>
      </c>
      <c r="P57" s="61"/>
      <c r="Q57" s="61"/>
    </row>
    <row r="58" spans="1:17" s="1" customFormat="1" ht="17.25" customHeight="1" x14ac:dyDescent="0.25">
      <c r="A58" s="163"/>
      <c r="B58" s="159"/>
      <c r="C58" s="84" t="s">
        <v>11</v>
      </c>
      <c r="D58" s="86"/>
      <c r="E58" s="90">
        <v>30</v>
      </c>
      <c r="F58" s="90">
        <v>44</v>
      </c>
      <c r="G58" s="90"/>
      <c r="H58" s="90"/>
      <c r="I58" s="90">
        <f>SUM(D58:H58)</f>
        <v>74</v>
      </c>
      <c r="J58" s="148"/>
      <c r="K58" s="90">
        <v>3</v>
      </c>
      <c r="L58" s="90">
        <v>3</v>
      </c>
      <c r="M58" s="90">
        <v>74</v>
      </c>
      <c r="N58" s="96"/>
      <c r="O58" s="14">
        <v>3</v>
      </c>
      <c r="P58" s="61"/>
      <c r="Q58" s="61"/>
    </row>
    <row r="59" spans="1:17" s="1" customFormat="1" ht="17.25" customHeight="1" x14ac:dyDescent="0.25">
      <c r="A59" s="152"/>
      <c r="B59" s="160"/>
      <c r="C59" s="12" t="s">
        <v>27</v>
      </c>
      <c r="D59" s="86">
        <f t="shared" ref="D59:I59" si="4">SUM(D57:D58)</f>
        <v>1000</v>
      </c>
      <c r="E59" s="86">
        <f t="shared" si="4"/>
        <v>349</v>
      </c>
      <c r="F59" s="86">
        <f t="shared" si="4"/>
        <v>244</v>
      </c>
      <c r="G59" s="86">
        <f t="shared" si="4"/>
        <v>22</v>
      </c>
      <c r="H59" s="86">
        <f t="shared" si="4"/>
        <v>1</v>
      </c>
      <c r="I59" s="86">
        <f t="shared" si="4"/>
        <v>1616</v>
      </c>
      <c r="J59" s="149"/>
      <c r="K59" s="86">
        <f>SUM(K57:K58)</f>
        <v>18</v>
      </c>
      <c r="L59" s="86">
        <f>SUM(L57:L58)</f>
        <v>13</v>
      </c>
      <c r="M59" s="86">
        <f>SUM(M57:M58)</f>
        <v>616</v>
      </c>
      <c r="N59" s="97">
        <f>SUM(N57:N58)</f>
        <v>1000</v>
      </c>
      <c r="O59" s="102">
        <f>SUM(O57:O58)</f>
        <v>14</v>
      </c>
      <c r="P59" s="61"/>
      <c r="Q59" s="61"/>
    </row>
    <row r="60" spans="1:17" s="1" customFormat="1" ht="17.25" customHeight="1" x14ac:dyDescent="0.25">
      <c r="A60" s="42"/>
      <c r="B60" s="55"/>
      <c r="C60" s="69" t="s">
        <v>98</v>
      </c>
      <c r="D60" s="70">
        <f>SUM(D59,D56,D53)</f>
        <v>1167</v>
      </c>
      <c r="E60" s="70">
        <f>SUM(E59,E56,E53)</f>
        <v>765</v>
      </c>
      <c r="F60" s="70">
        <f>SUM(F53+F56+F59)</f>
        <v>749</v>
      </c>
      <c r="G60" s="70">
        <f>SUM(G53+G56+G59)</f>
        <v>54</v>
      </c>
      <c r="H60" s="70">
        <f>SUM(H59)</f>
        <v>1</v>
      </c>
      <c r="I60" s="70">
        <f>SUM(I59,I56,I53)</f>
        <v>2736</v>
      </c>
      <c r="J60" s="68">
        <f>SUM(J51:J59)</f>
        <v>2736</v>
      </c>
      <c r="K60" s="70">
        <f>SUM(K59,K56,K53)</f>
        <v>45</v>
      </c>
      <c r="L60" s="70">
        <f>SUM(L59,L56,L53)</f>
        <v>38</v>
      </c>
      <c r="M60" s="10">
        <f>M53+M56+M59</f>
        <v>1569</v>
      </c>
      <c r="N60" s="70">
        <f>N53+N56+N59</f>
        <v>1167</v>
      </c>
      <c r="O60" s="101"/>
      <c r="P60" s="61"/>
      <c r="Q60" s="61"/>
    </row>
    <row r="61" spans="1:17" s="1" customFormat="1" ht="17.25" customHeight="1" x14ac:dyDescent="0.25">
      <c r="A61" s="174" t="s">
        <v>92</v>
      </c>
      <c r="B61" s="175"/>
      <c r="C61" s="176"/>
      <c r="D61" s="70">
        <f t="shared" ref="D61:I61" si="5">SUM(D13+D19+D24+D28+D36+D40+D43+D48+D53+D56+D59)</f>
        <v>1616</v>
      </c>
      <c r="E61" s="70">
        <f t="shared" si="5"/>
        <v>3596</v>
      </c>
      <c r="F61" s="70">
        <f t="shared" si="5"/>
        <v>2685</v>
      </c>
      <c r="G61" s="70">
        <f t="shared" si="5"/>
        <v>208</v>
      </c>
      <c r="H61" s="70">
        <f t="shared" si="5"/>
        <v>59</v>
      </c>
      <c r="I61" s="70">
        <f t="shared" si="5"/>
        <v>8164</v>
      </c>
      <c r="J61" s="70">
        <f>SUM(J6+J14+J20+J25+J29+J37+J41+J44+J51+J54+J57)</f>
        <v>8164</v>
      </c>
      <c r="K61" s="70">
        <f>SUM(K13+K19+K24+K28+K36+K40+K43+K48+K53+K56+K59)</f>
        <v>232</v>
      </c>
      <c r="L61" s="70">
        <f>SUM(L13+L19+L24+L28+L36+L40+L43+L48+L53+L56+L59)</f>
        <v>203</v>
      </c>
      <c r="M61" s="70">
        <f>M49+M60</f>
        <v>6548</v>
      </c>
      <c r="N61" s="70">
        <f>N49+N60</f>
        <v>1616</v>
      </c>
      <c r="O61" s="101"/>
      <c r="P61" s="61"/>
      <c r="Q61" s="61"/>
    </row>
    <row r="62" spans="1:17" s="1" customFormat="1" ht="17.25" customHeight="1" x14ac:dyDescent="0.25">
      <c r="A62" s="140" t="s">
        <v>96</v>
      </c>
      <c r="B62" s="172"/>
      <c r="C62" s="172"/>
      <c r="D62" s="172"/>
      <c r="E62" s="172"/>
      <c r="F62" s="172"/>
      <c r="G62" s="172"/>
      <c r="H62" s="172"/>
      <c r="I62" s="172"/>
      <c r="J62" s="172"/>
      <c r="K62" s="172"/>
      <c r="L62" s="172"/>
      <c r="M62" s="172"/>
      <c r="N62" s="173"/>
      <c r="O62" s="101"/>
      <c r="P62" s="61"/>
      <c r="Q62" s="61"/>
    </row>
    <row r="63" spans="1:17" s="1" customFormat="1" ht="42" customHeight="1" x14ac:dyDescent="0.25">
      <c r="A63" s="151">
        <v>12</v>
      </c>
      <c r="B63" s="161" t="s">
        <v>83</v>
      </c>
      <c r="C63" s="71" t="s">
        <v>6</v>
      </c>
      <c r="D63" s="70"/>
      <c r="E63" s="71">
        <v>178</v>
      </c>
      <c r="F63" s="71">
        <v>102</v>
      </c>
      <c r="G63" s="71">
        <v>12</v>
      </c>
      <c r="H63" s="71">
        <v>4</v>
      </c>
      <c r="I63" s="71">
        <f>SUM(E63:H63)</f>
        <v>296</v>
      </c>
      <c r="J63" s="154">
        <f>I64</f>
        <v>296</v>
      </c>
      <c r="K63" s="153">
        <v>15</v>
      </c>
      <c r="L63" s="150">
        <v>12</v>
      </c>
      <c r="M63" s="90">
        <v>296</v>
      </c>
      <c r="N63" s="71"/>
      <c r="O63" s="101"/>
      <c r="P63" s="61"/>
      <c r="Q63" s="61"/>
    </row>
    <row r="64" spans="1:17" s="1" customFormat="1" ht="18" customHeight="1" x14ac:dyDescent="0.25">
      <c r="A64" s="152"/>
      <c r="B64" s="161"/>
      <c r="C64" s="6" t="s">
        <v>27</v>
      </c>
      <c r="D64" s="70"/>
      <c r="E64" s="70">
        <f>SUM(E63)</f>
        <v>178</v>
      </c>
      <c r="F64" s="70">
        <f>SUM(F63)</f>
        <v>102</v>
      </c>
      <c r="G64" s="70">
        <f>SUM(G63)</f>
        <v>12</v>
      </c>
      <c r="H64" s="70">
        <f>SUM(H63)</f>
        <v>4</v>
      </c>
      <c r="I64" s="70">
        <f>SUM(I63)</f>
        <v>296</v>
      </c>
      <c r="J64" s="154"/>
      <c r="K64" s="153"/>
      <c r="L64" s="150"/>
      <c r="M64" s="90">
        <f>SUM(M63)</f>
        <v>296</v>
      </c>
      <c r="N64" s="70">
        <f>N63</f>
        <v>0</v>
      </c>
      <c r="O64" s="104"/>
      <c r="P64" s="61"/>
      <c r="Q64" s="61"/>
    </row>
    <row r="65" spans="1:17" s="1" customFormat="1" ht="17.25" customHeight="1" x14ac:dyDescent="0.25">
      <c r="A65" s="189"/>
      <c r="B65" s="190"/>
      <c r="C65" s="72" t="s">
        <v>93</v>
      </c>
      <c r="D65" s="66">
        <f t="shared" ref="D65:I65" si="6">D64+D59+D56+D48+D43+D40+D36+D28+D24+D19+D13+D53</f>
        <v>1616</v>
      </c>
      <c r="E65" s="66">
        <f t="shared" si="6"/>
        <v>3774</v>
      </c>
      <c r="F65" s="66">
        <f t="shared" si="6"/>
        <v>2787</v>
      </c>
      <c r="G65" s="66">
        <f t="shared" si="6"/>
        <v>220</v>
      </c>
      <c r="H65" s="66">
        <f t="shared" si="6"/>
        <v>63</v>
      </c>
      <c r="I65" s="66">
        <f t="shared" si="6"/>
        <v>8460</v>
      </c>
      <c r="J65" s="67">
        <f>J63+J57+J54+J51+J44+J41+J37+J29+J25+J20+J14+J6</f>
        <v>8460</v>
      </c>
      <c r="K65" s="67">
        <f>K63+K59+K56+K53+K48+K43+K40+K36+K28+K24+K19+K13</f>
        <v>247</v>
      </c>
      <c r="L65" s="83">
        <f>L63+L59+L56+L53+L48+L43+L40+L36+L28+L24+L19+L13</f>
        <v>215</v>
      </c>
      <c r="M65" s="86">
        <f>M61+M64</f>
        <v>6844</v>
      </c>
      <c r="N65" s="66">
        <f>N64+N59+N56+N53+N48+N43+N40+N36+N28+N24+N19+N13</f>
        <v>1616</v>
      </c>
      <c r="O65" s="19"/>
      <c r="P65" s="61"/>
      <c r="Q65" s="61"/>
    </row>
    <row r="66" spans="1:17" s="1" customFormat="1" ht="17.25" customHeight="1" x14ac:dyDescent="0.25">
      <c r="A66" s="138" t="s">
        <v>97</v>
      </c>
      <c r="B66" s="138"/>
      <c r="C66" s="138"/>
      <c r="D66" s="138"/>
      <c r="E66" s="138"/>
      <c r="F66" s="138"/>
      <c r="G66" s="138"/>
      <c r="H66" s="138"/>
      <c r="I66" s="138"/>
      <c r="J66" s="138"/>
      <c r="K66" s="138"/>
      <c r="L66" s="138"/>
      <c r="M66" s="138"/>
      <c r="N66" s="138"/>
      <c r="O66" s="19"/>
      <c r="P66" s="61"/>
      <c r="Q66" s="61"/>
    </row>
    <row r="67" spans="1:17" s="30" customFormat="1" ht="27" customHeight="1" x14ac:dyDescent="0.25">
      <c r="A67" s="151">
        <v>13</v>
      </c>
      <c r="B67" s="158" t="s">
        <v>70</v>
      </c>
      <c r="C67" s="84" t="s">
        <v>15</v>
      </c>
      <c r="D67" s="86"/>
      <c r="E67" s="90"/>
      <c r="F67" s="90">
        <v>24</v>
      </c>
      <c r="G67" s="90">
        <v>13</v>
      </c>
      <c r="H67" s="90">
        <v>1</v>
      </c>
      <c r="I67" s="90">
        <v>38</v>
      </c>
      <c r="J67" s="147">
        <f>SUM(I72)</f>
        <v>178</v>
      </c>
      <c r="K67" s="164">
        <v>26</v>
      </c>
      <c r="L67" s="155">
        <v>16</v>
      </c>
      <c r="M67" s="90">
        <v>38</v>
      </c>
      <c r="N67" s="94"/>
      <c r="O67" s="103">
        <v>11</v>
      </c>
      <c r="P67" s="62"/>
      <c r="Q67" s="62"/>
    </row>
    <row r="68" spans="1:17" s="1" customFormat="1" ht="25.5" customHeight="1" x14ac:dyDescent="0.25">
      <c r="A68" s="163"/>
      <c r="B68" s="159"/>
      <c r="C68" s="84" t="s">
        <v>16</v>
      </c>
      <c r="D68" s="86"/>
      <c r="E68" s="90"/>
      <c r="F68" s="90">
        <v>11</v>
      </c>
      <c r="G68" s="90">
        <v>5</v>
      </c>
      <c r="H68" s="90">
        <v>2</v>
      </c>
      <c r="I68" s="90">
        <v>18</v>
      </c>
      <c r="J68" s="148"/>
      <c r="K68" s="165"/>
      <c r="L68" s="156"/>
      <c r="M68" s="90">
        <v>18</v>
      </c>
      <c r="N68" s="94"/>
      <c r="O68" s="14">
        <v>6</v>
      </c>
      <c r="P68" s="61"/>
      <c r="Q68" s="61"/>
    </row>
    <row r="69" spans="1:17" s="1" customFormat="1" ht="24" customHeight="1" x14ac:dyDescent="0.25">
      <c r="A69" s="163"/>
      <c r="B69" s="159"/>
      <c r="C69" s="84" t="s">
        <v>6</v>
      </c>
      <c r="D69" s="86"/>
      <c r="E69" s="90"/>
      <c r="F69" s="90">
        <v>64</v>
      </c>
      <c r="G69" s="90">
        <v>24</v>
      </c>
      <c r="H69" s="90">
        <v>6</v>
      </c>
      <c r="I69" s="90">
        <f>SUM(F69:H69)</f>
        <v>94</v>
      </c>
      <c r="J69" s="148"/>
      <c r="K69" s="165"/>
      <c r="L69" s="156"/>
      <c r="M69" s="90">
        <v>107</v>
      </c>
      <c r="N69" s="94"/>
      <c r="O69" s="14">
        <v>55</v>
      </c>
      <c r="P69" s="61"/>
      <c r="Q69" s="61"/>
    </row>
    <row r="70" spans="1:17" s="1" customFormat="1" ht="24" customHeight="1" x14ac:dyDescent="0.25">
      <c r="A70" s="163"/>
      <c r="B70" s="159"/>
      <c r="C70" s="134" t="s">
        <v>112</v>
      </c>
      <c r="D70" s="133"/>
      <c r="E70" s="135"/>
      <c r="F70" s="135">
        <v>8</v>
      </c>
      <c r="G70" s="135">
        <v>4</v>
      </c>
      <c r="H70" s="135">
        <v>1</v>
      </c>
      <c r="I70" s="135">
        <f>SUM(F70:H70)</f>
        <v>13</v>
      </c>
      <c r="J70" s="148"/>
      <c r="K70" s="165"/>
      <c r="L70" s="156"/>
      <c r="M70" s="135"/>
      <c r="N70" s="94"/>
      <c r="O70" s="14"/>
      <c r="P70" s="61"/>
      <c r="Q70" s="61"/>
    </row>
    <row r="71" spans="1:17" s="1" customFormat="1" ht="17.25" customHeight="1" x14ac:dyDescent="0.25">
      <c r="A71" s="163"/>
      <c r="B71" s="159"/>
      <c r="C71" s="84" t="s">
        <v>13</v>
      </c>
      <c r="D71" s="86"/>
      <c r="E71" s="90"/>
      <c r="F71" s="90">
        <v>9</v>
      </c>
      <c r="G71" s="90">
        <v>4</v>
      </c>
      <c r="H71" s="90">
        <v>2</v>
      </c>
      <c r="I71" s="90">
        <v>15</v>
      </c>
      <c r="J71" s="148"/>
      <c r="K71" s="165"/>
      <c r="L71" s="156"/>
      <c r="M71" s="90">
        <v>15</v>
      </c>
      <c r="N71" s="94"/>
      <c r="O71" s="14">
        <v>6</v>
      </c>
      <c r="P71" s="61"/>
      <c r="Q71" s="61"/>
    </row>
    <row r="72" spans="1:17" s="1" customFormat="1" ht="17.25" customHeight="1" x14ac:dyDescent="0.25">
      <c r="A72" s="152"/>
      <c r="B72" s="160"/>
      <c r="C72" s="12" t="s">
        <v>27</v>
      </c>
      <c r="D72" s="86"/>
      <c r="E72" s="90"/>
      <c r="F72" s="86">
        <f>SUM(F67:F71)</f>
        <v>116</v>
      </c>
      <c r="G72" s="86">
        <f>SUM(G67:G71)</f>
        <v>50</v>
      </c>
      <c r="H72" s="86">
        <f>SUM(H67:H71)</f>
        <v>12</v>
      </c>
      <c r="I72" s="3">
        <f>SUM(I67:I71)</f>
        <v>178</v>
      </c>
      <c r="J72" s="149"/>
      <c r="K72" s="171"/>
      <c r="L72" s="157"/>
      <c r="M72" s="86">
        <f>SUM(M67:M71)</f>
        <v>178</v>
      </c>
      <c r="N72" s="94"/>
      <c r="O72" s="102">
        <f>SUM(O67:O71)</f>
        <v>78</v>
      </c>
      <c r="P72" s="61"/>
      <c r="Q72" s="61"/>
    </row>
    <row r="73" spans="1:17" s="1" customFormat="1" ht="31.5" customHeight="1" x14ac:dyDescent="0.25">
      <c r="A73" s="151">
        <v>14</v>
      </c>
      <c r="B73" s="158" t="s">
        <v>71</v>
      </c>
      <c r="C73" s="84" t="s">
        <v>55</v>
      </c>
      <c r="D73" s="86"/>
      <c r="E73" s="90">
        <v>36</v>
      </c>
      <c r="F73" s="90">
        <v>23</v>
      </c>
      <c r="G73" s="90">
        <v>13</v>
      </c>
      <c r="H73" s="90">
        <v>11</v>
      </c>
      <c r="I73" s="2">
        <f>SUM(D73:H73)</f>
        <v>83</v>
      </c>
      <c r="J73" s="147">
        <v>1258</v>
      </c>
      <c r="K73" s="164">
        <v>32</v>
      </c>
      <c r="L73" s="164">
        <v>22</v>
      </c>
      <c r="M73" s="90">
        <v>83</v>
      </c>
      <c r="N73" s="94"/>
      <c r="O73" s="14">
        <v>61</v>
      </c>
      <c r="P73" s="61"/>
      <c r="Q73" s="61"/>
    </row>
    <row r="74" spans="1:17" s="1" customFormat="1" ht="17.25" customHeight="1" x14ac:dyDescent="0.25">
      <c r="A74" s="163"/>
      <c r="B74" s="159"/>
      <c r="C74" s="90" t="s">
        <v>30</v>
      </c>
      <c r="D74" s="86"/>
      <c r="E74" s="90">
        <v>154</v>
      </c>
      <c r="F74" s="90">
        <v>221</v>
      </c>
      <c r="G74" s="90">
        <v>127</v>
      </c>
      <c r="H74" s="90">
        <v>8</v>
      </c>
      <c r="I74" s="90">
        <f>SUM(E74:H74)</f>
        <v>510</v>
      </c>
      <c r="J74" s="148"/>
      <c r="K74" s="165"/>
      <c r="L74" s="165"/>
      <c r="M74" s="90">
        <v>510</v>
      </c>
      <c r="N74" s="94"/>
      <c r="O74" s="14">
        <v>294</v>
      </c>
      <c r="P74" s="61"/>
      <c r="Q74" s="61"/>
    </row>
    <row r="75" spans="1:17" s="1" customFormat="1" ht="17.25" customHeight="1" x14ac:dyDescent="0.25">
      <c r="A75" s="163"/>
      <c r="B75" s="159"/>
      <c r="C75" s="90" t="s">
        <v>57</v>
      </c>
      <c r="D75" s="86"/>
      <c r="E75" s="90">
        <v>64</v>
      </c>
      <c r="F75" s="90">
        <v>50</v>
      </c>
      <c r="G75" s="90">
        <v>23</v>
      </c>
      <c r="H75" s="90"/>
      <c r="I75" s="90">
        <f>SUM(E75:H75)</f>
        <v>137</v>
      </c>
      <c r="J75" s="148"/>
      <c r="K75" s="165"/>
      <c r="L75" s="165"/>
      <c r="M75" s="90">
        <v>137</v>
      </c>
      <c r="N75" s="94"/>
      <c r="O75" s="14">
        <v>79</v>
      </c>
      <c r="P75" s="61"/>
      <c r="Q75" s="61"/>
    </row>
    <row r="76" spans="1:17" s="1" customFormat="1" ht="17.25" customHeight="1" x14ac:dyDescent="0.25">
      <c r="A76" s="163"/>
      <c r="B76" s="159"/>
      <c r="C76" s="90" t="s">
        <v>52</v>
      </c>
      <c r="D76" s="86"/>
      <c r="E76" s="90">
        <v>112</v>
      </c>
      <c r="F76" s="90">
        <v>113</v>
      </c>
      <c r="G76" s="90">
        <v>67</v>
      </c>
      <c r="H76" s="90"/>
      <c r="I76" s="90">
        <f>SUM(E76:H76)</f>
        <v>292</v>
      </c>
      <c r="J76" s="148"/>
      <c r="K76" s="165"/>
      <c r="L76" s="165"/>
      <c r="M76" s="90">
        <v>292</v>
      </c>
      <c r="N76" s="94"/>
      <c r="O76" s="14">
        <v>154</v>
      </c>
      <c r="P76" s="61"/>
      <c r="Q76" s="61"/>
    </row>
    <row r="77" spans="1:17" s="1" customFormat="1" x14ac:dyDescent="0.25">
      <c r="A77" s="163"/>
      <c r="B77" s="159"/>
      <c r="C77" s="84" t="s">
        <v>75</v>
      </c>
      <c r="D77" s="90"/>
      <c r="E77" s="90">
        <v>102</v>
      </c>
      <c r="F77" s="90">
        <v>86</v>
      </c>
      <c r="G77" s="90">
        <v>48</v>
      </c>
      <c r="H77" s="90"/>
      <c r="I77" s="90">
        <f>SUM(E77:H77)</f>
        <v>236</v>
      </c>
      <c r="J77" s="148"/>
      <c r="K77" s="165"/>
      <c r="L77" s="165"/>
      <c r="M77" s="90">
        <v>236</v>
      </c>
      <c r="N77" s="94"/>
      <c r="O77" s="14">
        <v>115</v>
      </c>
      <c r="P77" s="61"/>
      <c r="Q77" s="61"/>
    </row>
    <row r="78" spans="1:17" s="1" customFormat="1" ht="16.5" customHeight="1" x14ac:dyDescent="0.25">
      <c r="A78" s="152"/>
      <c r="B78" s="160"/>
      <c r="C78" s="99" t="s">
        <v>27</v>
      </c>
      <c r="D78" s="90"/>
      <c r="E78" s="86">
        <f>SUM(E73:E77)</f>
        <v>468</v>
      </c>
      <c r="F78" s="86">
        <f>SUM(F73:F77)</f>
        <v>493</v>
      </c>
      <c r="G78" s="86">
        <f>SUM(G73:G77)</f>
        <v>278</v>
      </c>
      <c r="H78" s="86">
        <f>SUM(H73:H77)</f>
        <v>19</v>
      </c>
      <c r="I78" s="86">
        <f>SUM(I73:I77)</f>
        <v>1258</v>
      </c>
      <c r="J78" s="148"/>
      <c r="K78" s="165"/>
      <c r="L78" s="165"/>
      <c r="M78" s="86">
        <f>SUM(M73:M77)</f>
        <v>1258</v>
      </c>
      <c r="N78" s="100"/>
      <c r="O78" s="102">
        <f>SUM(O73:O77)</f>
        <v>703</v>
      </c>
      <c r="P78" s="61"/>
      <c r="Q78" s="61"/>
    </row>
    <row r="79" spans="1:17" s="1" customFormat="1" ht="33.75" customHeight="1" x14ac:dyDescent="0.25">
      <c r="A79" s="151">
        <v>15</v>
      </c>
      <c r="B79" s="158" t="s">
        <v>67</v>
      </c>
      <c r="C79" s="65" t="s">
        <v>100</v>
      </c>
      <c r="D79" s="70"/>
      <c r="E79" s="71">
        <v>5</v>
      </c>
      <c r="F79" s="71">
        <v>15</v>
      </c>
      <c r="G79" s="71"/>
      <c r="H79" s="71"/>
      <c r="I79" s="71">
        <f t="shared" ref="I79:I89" si="7">SUM(D79:H79)</f>
        <v>20</v>
      </c>
      <c r="J79" s="166">
        <f>SUM(I90)</f>
        <v>126</v>
      </c>
      <c r="K79" s="200">
        <v>11</v>
      </c>
      <c r="L79" s="200">
        <v>11</v>
      </c>
      <c r="M79" s="92">
        <v>20</v>
      </c>
      <c r="N79" s="13"/>
      <c r="O79" s="101"/>
      <c r="P79" s="61"/>
      <c r="Q79" s="61"/>
    </row>
    <row r="80" spans="1:17" s="1" customFormat="1" ht="30" x14ac:dyDescent="0.25">
      <c r="A80" s="163"/>
      <c r="B80" s="159"/>
      <c r="C80" s="65" t="s">
        <v>101</v>
      </c>
      <c r="D80" s="70"/>
      <c r="E80" s="71"/>
      <c r="F80" s="71">
        <v>2</v>
      </c>
      <c r="G80" s="71"/>
      <c r="H80" s="71"/>
      <c r="I80" s="71">
        <f t="shared" si="7"/>
        <v>2</v>
      </c>
      <c r="J80" s="167"/>
      <c r="K80" s="201"/>
      <c r="L80" s="201"/>
      <c r="M80" s="92">
        <f t="shared" ref="M80:M89" si="8">SUM(H80:L80)</f>
        <v>2</v>
      </c>
      <c r="N80" s="13"/>
      <c r="O80" s="101"/>
      <c r="P80" s="61"/>
      <c r="Q80" s="61"/>
    </row>
    <row r="81" spans="1:29" s="1" customFormat="1" ht="40.5" customHeight="1" x14ac:dyDescent="0.25">
      <c r="A81" s="163"/>
      <c r="B81" s="159"/>
      <c r="C81" s="65" t="s">
        <v>102</v>
      </c>
      <c r="D81" s="70"/>
      <c r="E81" s="71"/>
      <c r="F81" s="71">
        <v>1</v>
      </c>
      <c r="G81" s="71"/>
      <c r="H81" s="71"/>
      <c r="I81" s="71">
        <f t="shared" si="7"/>
        <v>1</v>
      </c>
      <c r="J81" s="167"/>
      <c r="K81" s="201"/>
      <c r="L81" s="201"/>
      <c r="M81" s="92">
        <f t="shared" si="8"/>
        <v>1</v>
      </c>
      <c r="N81" s="13"/>
      <c r="O81" s="101"/>
      <c r="P81" s="61"/>
      <c r="Q81" s="61"/>
    </row>
    <row r="82" spans="1:29" s="1" customFormat="1" ht="30" x14ac:dyDescent="0.25">
      <c r="A82" s="163"/>
      <c r="B82" s="159"/>
      <c r="C82" s="65" t="s">
        <v>103</v>
      </c>
      <c r="D82" s="70"/>
      <c r="E82" s="71">
        <v>6</v>
      </c>
      <c r="F82" s="71"/>
      <c r="G82" s="71"/>
      <c r="H82" s="71"/>
      <c r="I82" s="71">
        <f t="shared" si="7"/>
        <v>6</v>
      </c>
      <c r="J82" s="167"/>
      <c r="K82" s="201"/>
      <c r="L82" s="201"/>
      <c r="M82" s="92">
        <f t="shared" si="8"/>
        <v>6</v>
      </c>
      <c r="N82" s="13"/>
      <c r="O82" s="101"/>
      <c r="P82" s="61"/>
      <c r="Q82" s="61"/>
    </row>
    <row r="83" spans="1:29" s="1" customFormat="1" ht="30" x14ac:dyDescent="0.25">
      <c r="A83" s="163"/>
      <c r="B83" s="159"/>
      <c r="C83" s="65" t="s">
        <v>104</v>
      </c>
      <c r="D83" s="70"/>
      <c r="E83" s="71"/>
      <c r="F83" s="71">
        <v>1</v>
      </c>
      <c r="G83" s="71"/>
      <c r="H83" s="71"/>
      <c r="I83" s="71">
        <f t="shared" si="7"/>
        <v>1</v>
      </c>
      <c r="J83" s="167"/>
      <c r="K83" s="201"/>
      <c r="L83" s="201"/>
      <c r="M83" s="92">
        <f t="shared" si="8"/>
        <v>1</v>
      </c>
      <c r="N83" s="13"/>
      <c r="O83" s="101"/>
      <c r="P83" s="61"/>
      <c r="Q83" s="61"/>
    </row>
    <row r="84" spans="1:29" s="1" customFormat="1" ht="30" x14ac:dyDescent="0.25">
      <c r="A84" s="163"/>
      <c r="B84" s="159"/>
      <c r="C84" s="65" t="s">
        <v>105</v>
      </c>
      <c r="D84" s="70"/>
      <c r="E84" s="71">
        <v>15</v>
      </c>
      <c r="F84" s="71">
        <v>4</v>
      </c>
      <c r="G84" s="71"/>
      <c r="H84" s="71"/>
      <c r="I84" s="71">
        <f t="shared" si="7"/>
        <v>19</v>
      </c>
      <c r="J84" s="167"/>
      <c r="K84" s="201"/>
      <c r="L84" s="201"/>
      <c r="M84" s="92">
        <f t="shared" si="8"/>
        <v>19</v>
      </c>
      <c r="N84" s="13"/>
      <c r="O84" s="101"/>
      <c r="P84" s="61"/>
      <c r="Q84" s="61"/>
    </row>
    <row r="85" spans="1:29" s="1" customFormat="1" ht="36" customHeight="1" x14ac:dyDescent="0.25">
      <c r="A85" s="163"/>
      <c r="B85" s="159"/>
      <c r="C85" s="65" t="s">
        <v>106</v>
      </c>
      <c r="D85" s="70"/>
      <c r="E85" s="71">
        <v>24</v>
      </c>
      <c r="F85" s="71">
        <v>9</v>
      </c>
      <c r="G85" s="71"/>
      <c r="H85" s="71"/>
      <c r="I85" s="71">
        <f t="shared" si="7"/>
        <v>33</v>
      </c>
      <c r="J85" s="167"/>
      <c r="K85" s="201"/>
      <c r="L85" s="201"/>
      <c r="M85" s="92">
        <f t="shared" si="8"/>
        <v>33</v>
      </c>
      <c r="N85" s="13"/>
      <c r="O85" s="101"/>
      <c r="P85" s="61"/>
      <c r="Q85" s="61"/>
    </row>
    <row r="86" spans="1:29" s="1" customFormat="1" ht="30" x14ac:dyDescent="0.25">
      <c r="A86" s="163"/>
      <c r="B86" s="159"/>
      <c r="C86" s="65" t="s">
        <v>107</v>
      </c>
      <c r="D86" s="70"/>
      <c r="E86" s="71">
        <v>25</v>
      </c>
      <c r="F86" s="71">
        <v>8</v>
      </c>
      <c r="G86" s="71"/>
      <c r="H86" s="71"/>
      <c r="I86" s="71">
        <f t="shared" si="7"/>
        <v>33</v>
      </c>
      <c r="J86" s="167"/>
      <c r="K86" s="201"/>
      <c r="L86" s="201"/>
      <c r="M86" s="92">
        <f t="shared" si="8"/>
        <v>33</v>
      </c>
      <c r="N86" s="13"/>
      <c r="O86" s="101"/>
      <c r="P86" s="61"/>
      <c r="Q86" s="61"/>
    </row>
    <row r="87" spans="1:29" s="1" customFormat="1" ht="33.75" customHeight="1" x14ac:dyDescent="0.25">
      <c r="A87" s="163"/>
      <c r="B87" s="159"/>
      <c r="C87" s="65" t="s">
        <v>108</v>
      </c>
      <c r="D87" s="70"/>
      <c r="E87" s="71"/>
      <c r="F87" s="71">
        <v>5</v>
      </c>
      <c r="G87" s="71"/>
      <c r="H87" s="71"/>
      <c r="I87" s="71">
        <f t="shared" si="7"/>
        <v>5</v>
      </c>
      <c r="J87" s="167"/>
      <c r="K87" s="201"/>
      <c r="L87" s="201"/>
      <c r="M87" s="92">
        <f t="shared" si="8"/>
        <v>5</v>
      </c>
      <c r="N87" s="13"/>
      <c r="O87" s="101"/>
      <c r="P87" s="61"/>
      <c r="Q87" s="61"/>
    </row>
    <row r="88" spans="1:29" s="1" customFormat="1" ht="32.25" customHeight="1" x14ac:dyDescent="0.25">
      <c r="A88" s="163"/>
      <c r="B88" s="159"/>
      <c r="C88" s="65" t="s">
        <v>109</v>
      </c>
      <c r="D88" s="70"/>
      <c r="E88" s="71"/>
      <c r="F88" s="71">
        <v>2</v>
      </c>
      <c r="G88" s="71"/>
      <c r="H88" s="71"/>
      <c r="I88" s="71">
        <f t="shared" si="7"/>
        <v>2</v>
      </c>
      <c r="J88" s="167"/>
      <c r="K88" s="201"/>
      <c r="L88" s="201"/>
      <c r="M88" s="92">
        <f t="shared" si="8"/>
        <v>2</v>
      </c>
      <c r="N88" s="13"/>
      <c r="O88" s="101"/>
      <c r="P88" s="61"/>
      <c r="Q88" s="61"/>
    </row>
    <row r="89" spans="1:29" s="1" customFormat="1" ht="26.25" customHeight="1" x14ac:dyDescent="0.25">
      <c r="A89" s="163"/>
      <c r="B89" s="159"/>
      <c r="C89" s="65" t="s">
        <v>110</v>
      </c>
      <c r="D89" s="70"/>
      <c r="E89" s="71"/>
      <c r="F89" s="71">
        <v>4</v>
      </c>
      <c r="G89" s="71"/>
      <c r="H89" s="71"/>
      <c r="I89" s="71">
        <f t="shared" si="7"/>
        <v>4</v>
      </c>
      <c r="J89" s="167"/>
      <c r="K89" s="201"/>
      <c r="L89" s="201"/>
      <c r="M89" s="92">
        <f t="shared" si="8"/>
        <v>4</v>
      </c>
      <c r="N89" s="13"/>
      <c r="O89" s="101"/>
      <c r="P89" s="61"/>
      <c r="Q89" s="61"/>
    </row>
    <row r="90" spans="1:29" s="1" customFormat="1" ht="16.5" customHeight="1" x14ac:dyDescent="0.25">
      <c r="A90" s="152"/>
      <c r="B90" s="160"/>
      <c r="C90" s="6" t="s">
        <v>27</v>
      </c>
      <c r="D90" s="70"/>
      <c r="E90" s="70">
        <f>SUM(E79:E89)</f>
        <v>75</v>
      </c>
      <c r="F90" s="70">
        <f>SUM(F79:F89)</f>
        <v>51</v>
      </c>
      <c r="G90" s="70"/>
      <c r="H90" s="70"/>
      <c r="I90" s="70">
        <f>SUM(I79:I89)</f>
        <v>126</v>
      </c>
      <c r="J90" s="168"/>
      <c r="K90" s="202"/>
      <c r="L90" s="202"/>
      <c r="M90" s="91">
        <f>SUM(M79:M89)</f>
        <v>126</v>
      </c>
      <c r="N90" s="70">
        <f>SUM(N79:N89)</f>
        <v>0</v>
      </c>
      <c r="O90" s="101"/>
      <c r="P90" s="61"/>
      <c r="Q90" s="61"/>
    </row>
    <row r="91" spans="1:29" s="1" customFormat="1" ht="16.5" customHeight="1" x14ac:dyDescent="0.25">
      <c r="A91" s="34"/>
      <c r="B91" s="180" t="s">
        <v>87</v>
      </c>
      <c r="C91" s="182"/>
      <c r="D91" s="45">
        <f>SUM(D78)</f>
        <v>0</v>
      </c>
      <c r="E91" s="41">
        <f>E72+E78+E90</f>
        <v>543</v>
      </c>
      <c r="F91" s="41">
        <f>F72+F78+F90</f>
        <v>660</v>
      </c>
      <c r="G91" s="41">
        <f>G72+G78+G90</f>
        <v>328</v>
      </c>
      <c r="H91" s="41">
        <f>H72+H78+H90</f>
        <v>31</v>
      </c>
      <c r="I91" s="41">
        <f>I72+I78+I90</f>
        <v>1562</v>
      </c>
      <c r="J91" s="35">
        <f>J67+J73+J79</f>
        <v>1562</v>
      </c>
      <c r="K91" s="56">
        <f>SUM(K67:K90)</f>
        <v>69</v>
      </c>
      <c r="L91" s="60">
        <f>SUM(L67:L90)</f>
        <v>49</v>
      </c>
      <c r="M91" s="91">
        <f>M72+M78+M90</f>
        <v>1562</v>
      </c>
      <c r="N91" s="48">
        <f>N72+N78+N90</f>
        <v>0</v>
      </c>
      <c r="O91" s="19"/>
      <c r="P91" s="61"/>
      <c r="Q91" s="61"/>
    </row>
    <row r="92" spans="1:29" s="1" customFormat="1" ht="16.5" customHeight="1" x14ac:dyDescent="0.25">
      <c r="A92" s="34"/>
      <c r="B92" s="128"/>
      <c r="C92" s="6" t="s">
        <v>68</v>
      </c>
      <c r="D92" s="45">
        <f>SUM(D65+D91)</f>
        <v>1616</v>
      </c>
      <c r="E92" s="41">
        <f t="shared" ref="E92:N92" si="9">E65+E91</f>
        <v>4317</v>
      </c>
      <c r="F92" s="41">
        <f t="shared" si="9"/>
        <v>3447</v>
      </c>
      <c r="G92" s="41">
        <f t="shared" si="9"/>
        <v>548</v>
      </c>
      <c r="H92" s="41">
        <f t="shared" si="9"/>
        <v>94</v>
      </c>
      <c r="I92" s="41">
        <f t="shared" si="9"/>
        <v>10022</v>
      </c>
      <c r="J92" s="36">
        <f t="shared" si="9"/>
        <v>10022</v>
      </c>
      <c r="K92" s="57">
        <f t="shared" si="9"/>
        <v>316</v>
      </c>
      <c r="L92" s="58">
        <f t="shared" si="9"/>
        <v>264</v>
      </c>
      <c r="M92" s="3">
        <f t="shared" si="9"/>
        <v>8406</v>
      </c>
      <c r="N92" s="36">
        <f t="shared" si="9"/>
        <v>1616</v>
      </c>
      <c r="O92" s="101"/>
      <c r="P92" s="61"/>
      <c r="Q92" s="61"/>
    </row>
    <row r="93" spans="1:29" s="1" customFormat="1" ht="18.75" customHeight="1" x14ac:dyDescent="0.25">
      <c r="A93" s="140" t="s">
        <v>64</v>
      </c>
      <c r="B93" s="169"/>
      <c r="C93" s="169"/>
      <c r="D93" s="169"/>
      <c r="E93" s="169"/>
      <c r="F93" s="169"/>
      <c r="G93" s="169"/>
      <c r="H93" s="169"/>
      <c r="I93" s="169"/>
      <c r="J93" s="169"/>
      <c r="K93" s="169"/>
      <c r="L93" s="169"/>
      <c r="M93" s="169"/>
      <c r="N93" s="170"/>
      <c r="O93" s="101"/>
      <c r="P93" s="61"/>
      <c r="Q93" s="61"/>
    </row>
    <row r="94" spans="1:29" s="1" customFormat="1" x14ac:dyDescent="0.25">
      <c r="A94" s="151">
        <v>18</v>
      </c>
      <c r="B94" s="177" t="s">
        <v>34</v>
      </c>
      <c r="C94" s="84" t="s">
        <v>58</v>
      </c>
      <c r="D94" s="84"/>
      <c r="E94" s="84">
        <v>15</v>
      </c>
      <c r="F94" s="84">
        <v>12</v>
      </c>
      <c r="G94" s="84"/>
      <c r="H94" s="84"/>
      <c r="I94" s="84">
        <f>SUM(E94:H94)</f>
        <v>27</v>
      </c>
      <c r="J94" s="141">
        <v>859</v>
      </c>
      <c r="K94" s="203">
        <v>37</v>
      </c>
      <c r="L94" s="197">
        <v>25</v>
      </c>
      <c r="M94" s="84">
        <v>27</v>
      </c>
      <c r="N94" s="89">
        <f t="shared" ref="N94:N106" si="10">D94</f>
        <v>0</v>
      </c>
      <c r="O94" s="90"/>
      <c r="P94" s="61"/>
      <c r="Q94" s="61"/>
      <c r="R94" s="52"/>
      <c r="S94" s="52"/>
      <c r="T94" s="52"/>
      <c r="U94" s="52"/>
      <c r="V94" s="52"/>
      <c r="W94" s="52"/>
      <c r="X94" s="136"/>
      <c r="Y94" s="137"/>
      <c r="Z94" s="137"/>
      <c r="AA94" s="52"/>
      <c r="AB94" s="52"/>
      <c r="AC94" s="52"/>
    </row>
    <row r="95" spans="1:29" s="1" customFormat="1" x14ac:dyDescent="0.25">
      <c r="A95" s="163"/>
      <c r="B95" s="178"/>
      <c r="C95" s="84" t="s">
        <v>15</v>
      </c>
      <c r="D95" s="84">
        <v>15</v>
      </c>
      <c r="E95" s="84">
        <v>10</v>
      </c>
      <c r="F95" s="84">
        <v>16</v>
      </c>
      <c r="G95" s="84"/>
      <c r="H95" s="84"/>
      <c r="I95" s="84">
        <f>SUM(D95:H95)</f>
        <v>41</v>
      </c>
      <c r="J95" s="142"/>
      <c r="K95" s="204"/>
      <c r="L95" s="198"/>
      <c r="M95" s="84">
        <v>26</v>
      </c>
      <c r="N95" s="89">
        <f t="shared" si="10"/>
        <v>15</v>
      </c>
      <c r="O95" s="90">
        <v>2</v>
      </c>
      <c r="P95" s="61"/>
      <c r="Q95" s="61"/>
      <c r="R95" s="52"/>
      <c r="S95" s="52"/>
      <c r="T95" s="52"/>
      <c r="U95" s="52"/>
      <c r="V95" s="52"/>
      <c r="W95" s="52"/>
      <c r="X95" s="136"/>
      <c r="Y95" s="137"/>
      <c r="Z95" s="137"/>
      <c r="AA95" s="52"/>
      <c r="AB95" s="52"/>
      <c r="AC95" s="52"/>
    </row>
    <row r="96" spans="1:29" s="1" customFormat="1" x14ac:dyDescent="0.25">
      <c r="A96" s="163"/>
      <c r="B96" s="178"/>
      <c r="C96" s="84" t="s">
        <v>5</v>
      </c>
      <c r="D96" s="84"/>
      <c r="E96" s="84">
        <v>28</v>
      </c>
      <c r="F96" s="84"/>
      <c r="G96" s="84"/>
      <c r="H96" s="84"/>
      <c r="I96" s="84">
        <v>28</v>
      </c>
      <c r="J96" s="142"/>
      <c r="K96" s="204"/>
      <c r="L96" s="198"/>
      <c r="M96" s="84">
        <v>28</v>
      </c>
      <c r="N96" s="89">
        <f t="shared" si="10"/>
        <v>0</v>
      </c>
      <c r="O96" s="90"/>
      <c r="P96" s="61"/>
      <c r="Q96" s="61"/>
      <c r="R96" s="52"/>
      <c r="S96" s="52"/>
      <c r="T96" s="52"/>
      <c r="U96" s="52"/>
      <c r="V96" s="52"/>
      <c r="W96" s="52"/>
      <c r="X96" s="136"/>
      <c r="Y96" s="137"/>
      <c r="Z96" s="137"/>
      <c r="AA96" s="52"/>
      <c r="AB96" s="52"/>
      <c r="AC96" s="52"/>
    </row>
    <row r="97" spans="1:29" s="1" customFormat="1" x14ac:dyDescent="0.25">
      <c r="A97" s="163"/>
      <c r="B97" s="178"/>
      <c r="C97" s="84" t="s">
        <v>16</v>
      </c>
      <c r="D97" s="84"/>
      <c r="E97" s="84">
        <v>6</v>
      </c>
      <c r="F97" s="84">
        <v>6</v>
      </c>
      <c r="G97" s="84"/>
      <c r="H97" s="84"/>
      <c r="I97" s="84">
        <f>SUM(E97:H97)</f>
        <v>12</v>
      </c>
      <c r="J97" s="142"/>
      <c r="K97" s="204"/>
      <c r="L97" s="198"/>
      <c r="M97" s="84">
        <v>12</v>
      </c>
      <c r="N97" s="89">
        <f t="shared" si="10"/>
        <v>0</v>
      </c>
      <c r="O97" s="90"/>
      <c r="P97" s="61"/>
      <c r="Q97" s="61"/>
      <c r="R97" s="52"/>
      <c r="S97" s="52"/>
      <c r="T97" s="52"/>
      <c r="U97" s="52"/>
      <c r="V97" s="52"/>
      <c r="W97" s="52"/>
      <c r="X97" s="136"/>
      <c r="Y97" s="137"/>
      <c r="Z97" s="137"/>
      <c r="AA97" s="52"/>
      <c r="AB97" s="52"/>
      <c r="AC97" s="52"/>
    </row>
    <row r="98" spans="1:29" s="1" customFormat="1" x14ac:dyDescent="0.25">
      <c r="A98" s="163"/>
      <c r="B98" s="178"/>
      <c r="C98" s="84" t="s">
        <v>10</v>
      </c>
      <c r="D98" s="84">
        <v>15</v>
      </c>
      <c r="E98" s="84">
        <v>30</v>
      </c>
      <c r="F98" s="84">
        <v>32</v>
      </c>
      <c r="G98" s="84"/>
      <c r="H98" s="84"/>
      <c r="I98" s="84">
        <f>SUM(D98:H98)</f>
        <v>77</v>
      </c>
      <c r="J98" s="142"/>
      <c r="K98" s="204"/>
      <c r="L98" s="198"/>
      <c r="M98" s="84">
        <v>62</v>
      </c>
      <c r="N98" s="89">
        <f t="shared" si="10"/>
        <v>15</v>
      </c>
      <c r="O98" s="90">
        <v>1</v>
      </c>
      <c r="P98" s="61"/>
      <c r="Q98" s="61"/>
      <c r="R98" s="52"/>
      <c r="S98" s="52"/>
      <c r="T98" s="52"/>
      <c r="U98" s="52"/>
      <c r="V98" s="52"/>
      <c r="W98" s="52"/>
      <c r="X98" s="136"/>
      <c r="Y98" s="137"/>
      <c r="Z98" s="137"/>
      <c r="AA98" s="52"/>
      <c r="AB98" s="52"/>
      <c r="AC98" s="52"/>
    </row>
    <row r="99" spans="1:29" s="1" customFormat="1" x14ac:dyDescent="0.25">
      <c r="A99" s="163"/>
      <c r="B99" s="178"/>
      <c r="C99" s="84" t="s">
        <v>20</v>
      </c>
      <c r="D99" s="84">
        <v>15</v>
      </c>
      <c r="E99" s="84">
        <v>24</v>
      </c>
      <c r="F99" s="84">
        <v>60</v>
      </c>
      <c r="G99" s="84"/>
      <c r="H99" s="84"/>
      <c r="I99" s="84">
        <f>SUM(D99:H99)</f>
        <v>99</v>
      </c>
      <c r="J99" s="142"/>
      <c r="K99" s="204"/>
      <c r="L99" s="198"/>
      <c r="M99" s="84">
        <v>84</v>
      </c>
      <c r="N99" s="89">
        <f t="shared" si="10"/>
        <v>15</v>
      </c>
      <c r="O99" s="90">
        <v>3</v>
      </c>
      <c r="P99" s="61"/>
      <c r="Q99" s="61"/>
      <c r="R99" s="52"/>
      <c r="S99" s="52"/>
      <c r="T99" s="52"/>
      <c r="U99" s="52"/>
      <c r="V99" s="52"/>
      <c r="W99" s="52"/>
      <c r="X99" s="136"/>
      <c r="Y99" s="137"/>
      <c r="Z99" s="137"/>
      <c r="AA99" s="52"/>
      <c r="AB99" s="52"/>
      <c r="AC99" s="52"/>
    </row>
    <row r="100" spans="1:29" s="1" customFormat="1" x14ac:dyDescent="0.25">
      <c r="A100" s="163"/>
      <c r="B100" s="178"/>
      <c r="C100" s="84" t="s">
        <v>54</v>
      </c>
      <c r="D100" s="84"/>
      <c r="E100" s="84">
        <v>26</v>
      </c>
      <c r="F100" s="84">
        <v>18</v>
      </c>
      <c r="G100" s="84"/>
      <c r="H100" s="84"/>
      <c r="I100" s="84">
        <f>SUM(E100:H100)</f>
        <v>44</v>
      </c>
      <c r="J100" s="142"/>
      <c r="K100" s="204"/>
      <c r="L100" s="198"/>
      <c r="M100" s="84">
        <v>44</v>
      </c>
      <c r="N100" s="89">
        <f t="shared" si="10"/>
        <v>0</v>
      </c>
      <c r="O100" s="90">
        <v>6</v>
      </c>
      <c r="P100" s="61"/>
      <c r="Q100" s="61"/>
      <c r="R100" s="52"/>
      <c r="S100" s="52"/>
      <c r="T100" s="52"/>
      <c r="U100" s="52"/>
      <c r="V100" s="52"/>
      <c r="W100" s="52"/>
      <c r="X100" s="136"/>
      <c r="Y100" s="137"/>
      <c r="Z100" s="137"/>
      <c r="AA100" s="52"/>
      <c r="AB100" s="52"/>
      <c r="AC100" s="52"/>
    </row>
    <row r="101" spans="1:29" s="1" customFormat="1" x14ac:dyDescent="0.25">
      <c r="A101" s="163"/>
      <c r="B101" s="178"/>
      <c r="C101" s="84" t="s">
        <v>89</v>
      </c>
      <c r="D101" s="84"/>
      <c r="E101" s="84">
        <v>60</v>
      </c>
      <c r="F101" s="84">
        <v>48</v>
      </c>
      <c r="G101" s="84"/>
      <c r="H101" s="84"/>
      <c r="I101" s="84">
        <f>SUM(E101:H101)</f>
        <v>108</v>
      </c>
      <c r="J101" s="142"/>
      <c r="K101" s="204"/>
      <c r="L101" s="198"/>
      <c r="M101" s="84">
        <v>108</v>
      </c>
      <c r="N101" s="89">
        <f t="shared" si="10"/>
        <v>0</v>
      </c>
      <c r="O101" s="90"/>
      <c r="P101" s="61"/>
      <c r="Q101" s="61"/>
      <c r="R101" s="52"/>
      <c r="S101" s="52"/>
      <c r="T101" s="52"/>
      <c r="U101" s="52"/>
      <c r="V101" s="52"/>
      <c r="W101" s="52"/>
      <c r="X101" s="136"/>
      <c r="Y101" s="137"/>
      <c r="Z101" s="137"/>
      <c r="AA101" s="52"/>
      <c r="AB101" s="52"/>
      <c r="AC101" s="52"/>
    </row>
    <row r="102" spans="1:29" s="1" customFormat="1" x14ac:dyDescent="0.25">
      <c r="A102" s="163"/>
      <c r="B102" s="178"/>
      <c r="C102" s="84" t="s">
        <v>28</v>
      </c>
      <c r="D102" s="84">
        <v>75</v>
      </c>
      <c r="E102" s="84">
        <v>96</v>
      </c>
      <c r="F102" s="84">
        <v>30</v>
      </c>
      <c r="G102" s="84"/>
      <c r="H102" s="84"/>
      <c r="I102" s="84">
        <f>SUM(D102:H102)</f>
        <v>201</v>
      </c>
      <c r="J102" s="142"/>
      <c r="K102" s="204"/>
      <c r="L102" s="198"/>
      <c r="M102" s="84">
        <v>126</v>
      </c>
      <c r="N102" s="89">
        <f t="shared" si="10"/>
        <v>75</v>
      </c>
      <c r="O102" s="90">
        <v>6</v>
      </c>
      <c r="P102" s="61"/>
      <c r="Q102" s="61"/>
      <c r="R102" s="52"/>
      <c r="S102" s="52"/>
      <c r="T102" s="52"/>
      <c r="U102" s="52"/>
      <c r="V102" s="52"/>
      <c r="W102" s="52"/>
      <c r="X102" s="136"/>
      <c r="Y102" s="137"/>
      <c r="Z102" s="137"/>
      <c r="AA102" s="52"/>
      <c r="AB102" s="52"/>
      <c r="AC102" s="52"/>
    </row>
    <row r="103" spans="1:29" s="1" customFormat="1" ht="23.25" customHeight="1" x14ac:dyDescent="0.25">
      <c r="A103" s="163"/>
      <c r="B103" s="178"/>
      <c r="C103" s="84" t="s">
        <v>129</v>
      </c>
      <c r="D103" s="84">
        <v>15</v>
      </c>
      <c r="E103" s="84">
        <v>30</v>
      </c>
      <c r="F103" s="84">
        <v>16</v>
      </c>
      <c r="G103" s="84"/>
      <c r="H103" s="84"/>
      <c r="I103" s="84">
        <f>SUM(D103:H103)</f>
        <v>61</v>
      </c>
      <c r="J103" s="142"/>
      <c r="K103" s="204"/>
      <c r="L103" s="198"/>
      <c r="M103" s="84">
        <v>46</v>
      </c>
      <c r="N103" s="89">
        <f t="shared" si="10"/>
        <v>15</v>
      </c>
      <c r="O103" s="90"/>
      <c r="P103" s="61"/>
      <c r="Q103" s="61"/>
      <c r="R103" s="52"/>
      <c r="S103" s="52"/>
      <c r="T103" s="52"/>
      <c r="U103" s="52"/>
      <c r="V103" s="52"/>
      <c r="W103" s="52"/>
      <c r="X103" s="136"/>
      <c r="Y103" s="137"/>
      <c r="Z103" s="137"/>
      <c r="AA103" s="52"/>
      <c r="AB103" s="52"/>
      <c r="AC103" s="52"/>
    </row>
    <row r="104" spans="1:29" s="1" customFormat="1" x14ac:dyDescent="0.25">
      <c r="A104" s="163"/>
      <c r="B104" s="178"/>
      <c r="C104" s="84" t="s">
        <v>13</v>
      </c>
      <c r="D104" s="84"/>
      <c r="E104" s="84">
        <v>16</v>
      </c>
      <c r="F104" s="84"/>
      <c r="G104" s="84"/>
      <c r="H104" s="84"/>
      <c r="I104" s="84">
        <v>16</v>
      </c>
      <c r="J104" s="142"/>
      <c r="K104" s="204"/>
      <c r="L104" s="198"/>
      <c r="M104" s="84">
        <v>16</v>
      </c>
      <c r="N104" s="89"/>
      <c r="O104" s="90"/>
      <c r="P104" s="61"/>
      <c r="Q104" s="61"/>
      <c r="R104" s="87"/>
      <c r="S104" s="87"/>
      <c r="T104" s="87"/>
      <c r="U104" s="87"/>
      <c r="V104" s="87"/>
      <c r="W104" s="87"/>
      <c r="X104" s="136"/>
      <c r="Y104" s="137"/>
      <c r="Z104" s="137"/>
      <c r="AA104" s="87"/>
      <c r="AB104" s="87"/>
      <c r="AC104" s="87"/>
    </row>
    <row r="105" spans="1:29" s="1" customFormat="1" x14ac:dyDescent="0.25">
      <c r="A105" s="163"/>
      <c r="B105" s="178"/>
      <c r="C105" s="84" t="s">
        <v>91</v>
      </c>
      <c r="D105" s="84">
        <v>15</v>
      </c>
      <c r="E105" s="84">
        <v>28</v>
      </c>
      <c r="F105" s="84">
        <v>36</v>
      </c>
      <c r="G105" s="84"/>
      <c r="H105" s="84"/>
      <c r="I105" s="84">
        <f>SUM(D105:H105)</f>
        <v>79</v>
      </c>
      <c r="J105" s="142"/>
      <c r="K105" s="204"/>
      <c r="L105" s="198"/>
      <c r="M105" s="84">
        <v>64</v>
      </c>
      <c r="N105" s="89">
        <f t="shared" si="10"/>
        <v>15</v>
      </c>
      <c r="O105" s="90"/>
      <c r="P105" s="61"/>
      <c r="Q105" s="61"/>
      <c r="R105" s="52"/>
      <c r="S105" s="52"/>
      <c r="T105" s="52"/>
      <c r="U105" s="52"/>
      <c r="V105" s="52"/>
      <c r="W105" s="52"/>
      <c r="X105" s="136"/>
      <c r="Y105" s="137"/>
      <c r="Z105" s="137"/>
      <c r="AA105" s="52"/>
      <c r="AB105" s="52"/>
      <c r="AC105" s="52"/>
    </row>
    <row r="106" spans="1:29" s="1" customFormat="1" x14ac:dyDescent="0.25">
      <c r="A106" s="163"/>
      <c r="B106" s="178"/>
      <c r="C106" s="84" t="s">
        <v>23</v>
      </c>
      <c r="D106" s="84"/>
      <c r="E106" s="84">
        <v>56</v>
      </c>
      <c r="F106" s="84">
        <v>10</v>
      </c>
      <c r="G106" s="84"/>
      <c r="H106" s="84"/>
      <c r="I106" s="84">
        <f>SUM(E106:H106)</f>
        <v>66</v>
      </c>
      <c r="J106" s="142"/>
      <c r="K106" s="204"/>
      <c r="L106" s="198"/>
      <c r="M106" s="84">
        <v>66</v>
      </c>
      <c r="N106" s="89">
        <f t="shared" si="10"/>
        <v>0</v>
      </c>
      <c r="O106" s="90"/>
      <c r="P106" s="61"/>
      <c r="Q106" s="61"/>
      <c r="R106" s="52"/>
      <c r="S106" s="52"/>
      <c r="T106" s="52"/>
      <c r="U106" s="52"/>
      <c r="V106" s="52"/>
      <c r="W106" s="52"/>
      <c r="X106" s="136"/>
      <c r="Y106" s="137"/>
      <c r="Z106" s="137"/>
      <c r="AA106" s="52"/>
      <c r="AB106" s="52"/>
      <c r="AC106" s="52"/>
    </row>
    <row r="107" spans="1:29" s="1" customFormat="1" x14ac:dyDescent="0.25">
      <c r="A107" s="152"/>
      <c r="B107" s="179"/>
      <c r="C107" s="6" t="s">
        <v>27</v>
      </c>
      <c r="D107" s="85">
        <f>D106+D105+D103+D102+D101+D100+D99+D98+D97+D96+D95+D94</f>
        <v>150</v>
      </c>
      <c r="E107" s="85">
        <f>SUM(E94:E106)</f>
        <v>425</v>
      </c>
      <c r="F107" s="85">
        <f>SUM(F94:F106)</f>
        <v>284</v>
      </c>
      <c r="G107" s="85">
        <f t="shared" ref="G107" si="11">SUM(G106)</f>
        <v>0</v>
      </c>
      <c r="H107" s="85">
        <f t="shared" ref="H107" si="12">SUM(H106)</f>
        <v>0</v>
      </c>
      <c r="I107" s="85">
        <v>859</v>
      </c>
      <c r="J107" s="143"/>
      <c r="K107" s="205"/>
      <c r="L107" s="199"/>
      <c r="M107" s="85">
        <f>SUM(M94:M106)</f>
        <v>709</v>
      </c>
      <c r="N107" s="88">
        <f>SUM(N94:N106)</f>
        <v>150</v>
      </c>
      <c r="O107" s="86">
        <f>SUM(O95:O106)</f>
        <v>18</v>
      </c>
      <c r="P107" s="61"/>
      <c r="Q107" s="61"/>
      <c r="R107" s="53"/>
      <c r="S107" s="53"/>
      <c r="T107" s="53"/>
      <c r="U107" s="53"/>
      <c r="V107" s="53"/>
      <c r="W107" s="53"/>
      <c r="X107" s="136"/>
      <c r="Y107" s="137"/>
      <c r="Z107" s="137"/>
      <c r="AA107" s="53"/>
      <c r="AB107" s="53"/>
      <c r="AC107" s="53"/>
    </row>
    <row r="108" spans="1:29" s="1" customFormat="1" ht="15" customHeight="1" x14ac:dyDescent="0.25">
      <c r="A108" s="151">
        <v>19</v>
      </c>
      <c r="B108" s="177" t="s">
        <v>35</v>
      </c>
      <c r="C108" s="43" t="s">
        <v>11</v>
      </c>
      <c r="D108" s="84">
        <v>20</v>
      </c>
      <c r="E108" s="84">
        <v>30</v>
      </c>
      <c r="F108" s="84">
        <v>35</v>
      </c>
      <c r="G108" s="84"/>
      <c r="H108" s="84"/>
      <c r="I108" s="84">
        <f>SUM(D108:H108)</f>
        <v>85</v>
      </c>
      <c r="J108" s="138">
        <f>I114</f>
        <v>365</v>
      </c>
      <c r="K108" s="139">
        <v>12</v>
      </c>
      <c r="L108" s="140">
        <v>11</v>
      </c>
      <c r="M108" s="84">
        <f>E108+F108</f>
        <v>65</v>
      </c>
      <c r="N108" s="89">
        <f>D108</f>
        <v>20</v>
      </c>
      <c r="O108" s="101"/>
      <c r="P108" s="61"/>
      <c r="Q108" s="61"/>
    </row>
    <row r="109" spans="1:29" s="1" customFormat="1" x14ac:dyDescent="0.25">
      <c r="A109" s="163"/>
      <c r="B109" s="178"/>
      <c r="C109" s="43" t="s">
        <v>28</v>
      </c>
      <c r="D109" s="84"/>
      <c r="E109" s="84">
        <v>49</v>
      </c>
      <c r="F109" s="84"/>
      <c r="G109" s="84"/>
      <c r="H109" s="84"/>
      <c r="I109" s="84">
        <v>49</v>
      </c>
      <c r="J109" s="138"/>
      <c r="K109" s="139"/>
      <c r="L109" s="140"/>
      <c r="M109" s="84">
        <f t="shared" ref="M109:M113" si="13">E109+F109</f>
        <v>49</v>
      </c>
      <c r="N109" s="89">
        <f t="shared" ref="N109:N113" si="14">D109</f>
        <v>0</v>
      </c>
      <c r="O109" s="101"/>
      <c r="P109" s="61"/>
      <c r="Q109" s="61"/>
    </row>
    <row r="110" spans="1:29" s="1" customFormat="1" ht="15" customHeight="1" x14ac:dyDescent="0.25">
      <c r="A110" s="163"/>
      <c r="B110" s="178"/>
      <c r="C110" s="43" t="s">
        <v>57</v>
      </c>
      <c r="D110" s="84"/>
      <c r="E110" s="84">
        <v>14</v>
      </c>
      <c r="F110" s="84">
        <v>11</v>
      </c>
      <c r="G110" s="84"/>
      <c r="H110" s="84"/>
      <c r="I110" s="84">
        <f>SUM(E110:H110)</f>
        <v>25</v>
      </c>
      <c r="J110" s="138"/>
      <c r="K110" s="139"/>
      <c r="L110" s="140"/>
      <c r="M110" s="84">
        <f t="shared" si="13"/>
        <v>25</v>
      </c>
      <c r="N110" s="89">
        <f t="shared" si="14"/>
        <v>0</v>
      </c>
      <c r="O110" s="101"/>
      <c r="P110" s="61"/>
      <c r="Q110" s="61"/>
    </row>
    <row r="111" spans="1:29" s="1" customFormat="1" x14ac:dyDescent="0.25">
      <c r="A111" s="163"/>
      <c r="B111" s="178"/>
      <c r="C111" s="43" t="s">
        <v>6</v>
      </c>
      <c r="D111" s="84">
        <v>50</v>
      </c>
      <c r="E111" s="84">
        <v>29</v>
      </c>
      <c r="F111" s="84">
        <v>51</v>
      </c>
      <c r="G111" s="84"/>
      <c r="H111" s="84"/>
      <c r="I111" s="84">
        <f>SUM(D111:H111)</f>
        <v>130</v>
      </c>
      <c r="J111" s="138"/>
      <c r="K111" s="139"/>
      <c r="L111" s="140"/>
      <c r="M111" s="84">
        <f t="shared" si="13"/>
        <v>80</v>
      </c>
      <c r="N111" s="89">
        <f t="shared" si="14"/>
        <v>50</v>
      </c>
      <c r="O111" s="101"/>
      <c r="P111" s="61"/>
      <c r="Q111" s="61"/>
    </row>
    <row r="112" spans="1:29" s="1" customFormat="1" x14ac:dyDescent="0.25">
      <c r="A112" s="163"/>
      <c r="B112" s="178"/>
      <c r="C112" s="43" t="s">
        <v>8</v>
      </c>
      <c r="D112" s="84"/>
      <c r="E112" s="84">
        <v>37</v>
      </c>
      <c r="F112" s="84">
        <v>15</v>
      </c>
      <c r="G112" s="84"/>
      <c r="H112" s="84"/>
      <c r="I112" s="84">
        <f>SUM(E112:H112)</f>
        <v>52</v>
      </c>
      <c r="J112" s="138"/>
      <c r="K112" s="139"/>
      <c r="L112" s="140"/>
      <c r="M112" s="84">
        <f t="shared" si="13"/>
        <v>52</v>
      </c>
      <c r="N112" s="89">
        <f t="shared" si="14"/>
        <v>0</v>
      </c>
      <c r="O112" s="101"/>
      <c r="P112" s="61"/>
      <c r="Q112" s="61"/>
    </row>
    <row r="113" spans="1:17" s="1" customFormat="1" x14ac:dyDescent="0.25">
      <c r="A113" s="163"/>
      <c r="B113" s="178"/>
      <c r="C113" s="43" t="s">
        <v>75</v>
      </c>
      <c r="D113" s="84">
        <v>12</v>
      </c>
      <c r="E113" s="84"/>
      <c r="F113" s="84">
        <v>12</v>
      </c>
      <c r="G113" s="84"/>
      <c r="H113" s="84"/>
      <c r="I113" s="84">
        <f>SUM(D113:H113)</f>
        <v>24</v>
      </c>
      <c r="J113" s="138"/>
      <c r="K113" s="139"/>
      <c r="L113" s="140"/>
      <c r="M113" s="84">
        <f t="shared" si="13"/>
        <v>12</v>
      </c>
      <c r="N113" s="89">
        <f t="shared" si="14"/>
        <v>12</v>
      </c>
      <c r="O113" s="101"/>
      <c r="P113" s="61"/>
      <c r="Q113" s="61"/>
    </row>
    <row r="114" spans="1:17" s="1" customFormat="1" x14ac:dyDescent="0.25">
      <c r="A114" s="152"/>
      <c r="B114" s="179"/>
      <c r="C114" s="6" t="s">
        <v>27</v>
      </c>
      <c r="D114" s="85">
        <f>D113+D112+D111+D110+D109+D108</f>
        <v>82</v>
      </c>
      <c r="E114" s="85">
        <f t="shared" ref="E114:H114" si="15">E113+E112+E111+E110+E109+E108</f>
        <v>159</v>
      </c>
      <c r="F114" s="85">
        <f t="shared" si="15"/>
        <v>124</v>
      </c>
      <c r="G114" s="85">
        <f t="shared" si="15"/>
        <v>0</v>
      </c>
      <c r="H114" s="85">
        <f t="shared" si="15"/>
        <v>0</v>
      </c>
      <c r="I114" s="85">
        <f>SUM(I108:I113)</f>
        <v>365</v>
      </c>
      <c r="J114" s="138"/>
      <c r="K114" s="139"/>
      <c r="L114" s="140"/>
      <c r="M114" s="85">
        <f>M113+M112+M111+M110+M109+M108</f>
        <v>283</v>
      </c>
      <c r="N114" s="85">
        <f>N113+N112+N111+N110+N109+N108</f>
        <v>82</v>
      </c>
      <c r="O114" s="101"/>
      <c r="P114" s="61"/>
      <c r="Q114" s="61"/>
    </row>
    <row r="115" spans="1:17" s="1" customFormat="1" ht="15" customHeight="1" x14ac:dyDescent="0.25">
      <c r="A115" s="151">
        <v>22</v>
      </c>
      <c r="B115" s="177" t="s">
        <v>36</v>
      </c>
      <c r="C115" s="84" t="s">
        <v>15</v>
      </c>
      <c r="D115" s="84">
        <v>9</v>
      </c>
      <c r="E115" s="84">
        <v>25</v>
      </c>
      <c r="F115" s="84"/>
      <c r="G115" s="84"/>
      <c r="H115" s="84"/>
      <c r="I115" s="90">
        <f t="shared" ref="I115:I122" si="16">D115+E115+F115+G115+H115</f>
        <v>34</v>
      </c>
      <c r="J115" s="141">
        <f>I123</f>
        <v>271</v>
      </c>
      <c r="K115" s="141">
        <v>11</v>
      </c>
      <c r="L115" s="197">
        <v>9</v>
      </c>
      <c r="M115" s="84">
        <f t="shared" ref="M115:M122" si="17">E115</f>
        <v>25</v>
      </c>
      <c r="N115" s="90">
        <f t="shared" ref="N115:N122" si="18">D115</f>
        <v>9</v>
      </c>
      <c r="O115" s="101"/>
      <c r="P115" s="61"/>
      <c r="Q115" s="61"/>
    </row>
    <row r="116" spans="1:17" s="1" customFormat="1" ht="15" customHeight="1" x14ac:dyDescent="0.25">
      <c r="A116" s="163"/>
      <c r="B116" s="178"/>
      <c r="C116" s="84" t="s">
        <v>5</v>
      </c>
      <c r="D116" s="84"/>
      <c r="E116" s="84">
        <v>13</v>
      </c>
      <c r="F116" s="84"/>
      <c r="G116" s="84"/>
      <c r="H116" s="84"/>
      <c r="I116" s="90">
        <f t="shared" si="16"/>
        <v>13</v>
      </c>
      <c r="J116" s="142"/>
      <c r="K116" s="142"/>
      <c r="L116" s="198"/>
      <c r="M116" s="84">
        <f t="shared" si="17"/>
        <v>13</v>
      </c>
      <c r="N116" s="90">
        <f t="shared" si="18"/>
        <v>0</v>
      </c>
      <c r="O116" s="101"/>
      <c r="P116" s="61"/>
      <c r="Q116" s="61"/>
    </row>
    <row r="117" spans="1:17" s="1" customFormat="1" x14ac:dyDescent="0.25">
      <c r="A117" s="163"/>
      <c r="B117" s="178"/>
      <c r="C117" s="84" t="s">
        <v>10</v>
      </c>
      <c r="D117" s="84">
        <v>15</v>
      </c>
      <c r="E117" s="84">
        <v>13</v>
      </c>
      <c r="F117" s="84"/>
      <c r="G117" s="84"/>
      <c r="H117" s="84"/>
      <c r="I117" s="90">
        <f t="shared" si="16"/>
        <v>28</v>
      </c>
      <c r="J117" s="142"/>
      <c r="K117" s="142"/>
      <c r="L117" s="198"/>
      <c r="M117" s="84">
        <f t="shared" si="17"/>
        <v>13</v>
      </c>
      <c r="N117" s="90">
        <f t="shared" si="18"/>
        <v>15</v>
      </c>
      <c r="O117" s="101"/>
      <c r="P117" s="61"/>
      <c r="Q117" s="61"/>
    </row>
    <row r="118" spans="1:17" s="1" customFormat="1" x14ac:dyDescent="0.25">
      <c r="A118" s="163"/>
      <c r="B118" s="178"/>
      <c r="C118" s="84" t="s">
        <v>30</v>
      </c>
      <c r="D118" s="84">
        <v>12</v>
      </c>
      <c r="E118" s="84">
        <v>27</v>
      </c>
      <c r="F118" s="84"/>
      <c r="G118" s="84"/>
      <c r="H118" s="84"/>
      <c r="I118" s="90">
        <f t="shared" si="16"/>
        <v>39</v>
      </c>
      <c r="J118" s="142"/>
      <c r="K118" s="142"/>
      <c r="L118" s="198"/>
      <c r="M118" s="84">
        <f t="shared" si="17"/>
        <v>27</v>
      </c>
      <c r="N118" s="90">
        <f t="shared" si="18"/>
        <v>12</v>
      </c>
      <c r="O118" s="101"/>
      <c r="P118" s="61"/>
      <c r="Q118" s="61"/>
    </row>
    <row r="119" spans="1:17" s="1" customFormat="1" x14ac:dyDescent="0.25">
      <c r="A119" s="163"/>
      <c r="B119" s="178"/>
      <c r="C119" s="84" t="s">
        <v>12</v>
      </c>
      <c r="D119" s="84">
        <v>19</v>
      </c>
      <c r="E119" s="84"/>
      <c r="F119" s="84"/>
      <c r="G119" s="84"/>
      <c r="H119" s="84"/>
      <c r="I119" s="90">
        <f t="shared" si="16"/>
        <v>19</v>
      </c>
      <c r="J119" s="142"/>
      <c r="K119" s="142"/>
      <c r="L119" s="198"/>
      <c r="M119" s="84">
        <f t="shared" si="17"/>
        <v>0</v>
      </c>
      <c r="N119" s="90">
        <f t="shared" si="18"/>
        <v>19</v>
      </c>
      <c r="O119" s="101"/>
      <c r="P119" s="61"/>
      <c r="Q119" s="61"/>
    </row>
    <row r="120" spans="1:17" s="1" customFormat="1" x14ac:dyDescent="0.25">
      <c r="A120" s="163"/>
      <c r="B120" s="178"/>
      <c r="C120" s="84" t="s">
        <v>57</v>
      </c>
      <c r="D120" s="84">
        <v>30</v>
      </c>
      <c r="E120" s="84"/>
      <c r="F120" s="84"/>
      <c r="G120" s="84"/>
      <c r="H120" s="84"/>
      <c r="I120" s="90">
        <f t="shared" si="16"/>
        <v>30</v>
      </c>
      <c r="J120" s="142"/>
      <c r="K120" s="142"/>
      <c r="L120" s="198"/>
      <c r="M120" s="84">
        <f t="shared" si="17"/>
        <v>0</v>
      </c>
      <c r="N120" s="90">
        <f t="shared" si="18"/>
        <v>30</v>
      </c>
      <c r="O120" s="101"/>
      <c r="P120" s="61"/>
      <c r="Q120" s="61"/>
    </row>
    <row r="121" spans="1:17" s="1" customFormat="1" x14ac:dyDescent="0.25">
      <c r="A121" s="163"/>
      <c r="B121" s="178"/>
      <c r="C121" s="84" t="s">
        <v>6</v>
      </c>
      <c r="D121" s="84">
        <v>32</v>
      </c>
      <c r="E121" s="84">
        <v>53</v>
      </c>
      <c r="F121" s="84"/>
      <c r="G121" s="84"/>
      <c r="H121" s="84"/>
      <c r="I121" s="90">
        <f t="shared" si="16"/>
        <v>85</v>
      </c>
      <c r="J121" s="142"/>
      <c r="K121" s="142"/>
      <c r="L121" s="198"/>
      <c r="M121" s="84">
        <f t="shared" si="17"/>
        <v>53</v>
      </c>
      <c r="N121" s="90">
        <f t="shared" si="18"/>
        <v>32</v>
      </c>
      <c r="O121" s="101"/>
      <c r="P121" s="61"/>
      <c r="Q121" s="61"/>
    </row>
    <row r="122" spans="1:17" s="1" customFormat="1" x14ac:dyDescent="0.25">
      <c r="A122" s="163"/>
      <c r="B122" s="178"/>
      <c r="C122" s="84" t="s">
        <v>50</v>
      </c>
      <c r="D122" s="84">
        <v>23</v>
      </c>
      <c r="E122" s="84"/>
      <c r="F122" s="84"/>
      <c r="G122" s="84"/>
      <c r="H122" s="84"/>
      <c r="I122" s="90">
        <f t="shared" si="16"/>
        <v>23</v>
      </c>
      <c r="J122" s="142"/>
      <c r="K122" s="142"/>
      <c r="L122" s="198"/>
      <c r="M122" s="84">
        <f t="shared" si="17"/>
        <v>0</v>
      </c>
      <c r="N122" s="90">
        <f t="shared" si="18"/>
        <v>23</v>
      </c>
      <c r="O122" s="101"/>
      <c r="P122" s="61"/>
      <c r="Q122" s="61"/>
    </row>
    <row r="123" spans="1:17" s="1" customFormat="1" x14ac:dyDescent="0.25">
      <c r="A123" s="152"/>
      <c r="B123" s="179"/>
      <c r="C123" s="6" t="s">
        <v>27</v>
      </c>
      <c r="D123" s="85">
        <f>SUM(D115:D122)</f>
        <v>140</v>
      </c>
      <c r="E123" s="85">
        <f>SUM(E115:E122)</f>
        <v>131</v>
      </c>
      <c r="F123" s="85">
        <f t="shared" ref="F123:H123" si="19">F121+F120+F119+F118+F117+F115</f>
        <v>0</v>
      </c>
      <c r="G123" s="85">
        <f t="shared" si="19"/>
        <v>0</v>
      </c>
      <c r="H123" s="85">
        <f t="shared" si="19"/>
        <v>0</v>
      </c>
      <c r="I123" s="86">
        <f>SUM(I115:I122)</f>
        <v>271</v>
      </c>
      <c r="J123" s="143"/>
      <c r="K123" s="143"/>
      <c r="L123" s="199"/>
      <c r="M123" s="85">
        <f>SUM(M115:M122)</f>
        <v>131</v>
      </c>
      <c r="N123" s="85">
        <f>SUM(N115:N122)</f>
        <v>140</v>
      </c>
      <c r="O123" s="101"/>
      <c r="P123" s="61"/>
      <c r="Q123" s="61"/>
    </row>
    <row r="124" spans="1:17" s="30" customFormat="1" ht="30" customHeight="1" x14ac:dyDescent="0.25">
      <c r="A124" s="151">
        <v>25</v>
      </c>
      <c r="B124" s="177" t="s">
        <v>37</v>
      </c>
      <c r="C124" s="38" t="s">
        <v>15</v>
      </c>
      <c r="D124" s="43"/>
      <c r="E124" s="38">
        <v>130</v>
      </c>
      <c r="F124" s="38">
        <v>31</v>
      </c>
      <c r="G124" s="38"/>
      <c r="H124" s="38"/>
      <c r="I124" s="38">
        <f>SUM(D124:H124)</f>
        <v>161</v>
      </c>
      <c r="J124" s="154">
        <f>I124</f>
        <v>161</v>
      </c>
      <c r="K124" s="154">
        <v>6</v>
      </c>
      <c r="L124" s="206">
        <v>6</v>
      </c>
      <c r="M124" s="93"/>
      <c r="N124" s="79">
        <v>161</v>
      </c>
      <c r="O124" s="105"/>
      <c r="P124" s="62"/>
      <c r="Q124" s="62"/>
    </row>
    <row r="125" spans="1:17" s="1" customFormat="1" ht="15.75" customHeight="1" x14ac:dyDescent="0.25">
      <c r="A125" s="152"/>
      <c r="B125" s="179"/>
      <c r="C125" s="6" t="s">
        <v>27</v>
      </c>
      <c r="D125" s="45"/>
      <c r="E125" s="41">
        <v>130</v>
      </c>
      <c r="F125" s="40">
        <v>31</v>
      </c>
      <c r="G125" s="40"/>
      <c r="H125" s="40"/>
      <c r="I125" s="41">
        <v>161</v>
      </c>
      <c r="J125" s="154"/>
      <c r="K125" s="154"/>
      <c r="L125" s="206"/>
      <c r="M125" s="24"/>
      <c r="N125" s="78">
        <f>SUM(N124)</f>
        <v>161</v>
      </c>
      <c r="O125" s="101"/>
      <c r="P125" s="61"/>
      <c r="Q125" s="61"/>
    </row>
    <row r="126" spans="1:17" s="1" customFormat="1" x14ac:dyDescent="0.25">
      <c r="A126" s="151">
        <v>28</v>
      </c>
      <c r="B126" s="177" t="s">
        <v>38</v>
      </c>
      <c r="C126" s="43" t="s">
        <v>58</v>
      </c>
      <c r="D126" s="90"/>
      <c r="E126" s="90">
        <v>87</v>
      </c>
      <c r="F126" s="90">
        <v>24</v>
      </c>
      <c r="G126" s="90"/>
      <c r="H126" s="90"/>
      <c r="I126" s="84">
        <f>SUM(E126:H126)</f>
        <v>111</v>
      </c>
      <c r="J126" s="141">
        <f>I132</f>
        <v>1065</v>
      </c>
      <c r="K126" s="203">
        <v>35</v>
      </c>
      <c r="L126" s="197">
        <v>32</v>
      </c>
      <c r="M126" s="84">
        <v>111</v>
      </c>
      <c r="N126" s="4"/>
      <c r="O126" s="101"/>
      <c r="P126" s="61"/>
      <c r="Q126" s="61"/>
    </row>
    <row r="127" spans="1:17" s="1" customFormat="1" x14ac:dyDescent="0.25">
      <c r="A127" s="163"/>
      <c r="B127" s="178"/>
      <c r="C127" s="43" t="s">
        <v>15</v>
      </c>
      <c r="D127" s="90"/>
      <c r="E127" s="90">
        <v>206</v>
      </c>
      <c r="F127" s="90">
        <v>30</v>
      </c>
      <c r="G127" s="90"/>
      <c r="H127" s="90"/>
      <c r="I127" s="84">
        <f>SUM(E127:H127)</f>
        <v>236</v>
      </c>
      <c r="J127" s="142"/>
      <c r="K127" s="204"/>
      <c r="L127" s="198"/>
      <c r="M127" s="84">
        <v>236</v>
      </c>
      <c r="N127" s="4"/>
      <c r="O127" s="101"/>
      <c r="P127" s="61"/>
      <c r="Q127" s="61"/>
    </row>
    <row r="128" spans="1:17" s="1" customFormat="1" x14ac:dyDescent="0.25">
      <c r="A128" s="163"/>
      <c r="B128" s="178"/>
      <c r="C128" s="43" t="s">
        <v>55</v>
      </c>
      <c r="D128" s="90"/>
      <c r="E128" s="90">
        <v>60</v>
      </c>
      <c r="F128" s="90"/>
      <c r="G128" s="90"/>
      <c r="H128" s="90"/>
      <c r="I128" s="84">
        <v>60</v>
      </c>
      <c r="J128" s="142"/>
      <c r="K128" s="204"/>
      <c r="L128" s="198"/>
      <c r="M128" s="84">
        <v>60</v>
      </c>
      <c r="N128" s="4"/>
      <c r="O128" s="101"/>
      <c r="P128" s="61"/>
      <c r="Q128" s="61"/>
    </row>
    <row r="129" spans="1:17" s="1" customFormat="1" x14ac:dyDescent="0.25">
      <c r="A129" s="163"/>
      <c r="B129" s="178"/>
      <c r="C129" s="43" t="s">
        <v>10</v>
      </c>
      <c r="D129" s="90"/>
      <c r="E129" s="90">
        <v>206</v>
      </c>
      <c r="F129" s="90">
        <v>36</v>
      </c>
      <c r="G129" s="90"/>
      <c r="H129" s="90"/>
      <c r="I129" s="84">
        <f>SUM(E129:H129)</f>
        <v>242</v>
      </c>
      <c r="J129" s="142"/>
      <c r="K129" s="204"/>
      <c r="L129" s="198"/>
      <c r="M129" s="84">
        <v>242</v>
      </c>
      <c r="N129" s="4"/>
      <c r="O129" s="101"/>
      <c r="P129" s="61"/>
      <c r="Q129" s="61"/>
    </row>
    <row r="130" spans="1:17" s="1" customFormat="1" x14ac:dyDescent="0.25">
      <c r="A130" s="163"/>
      <c r="B130" s="178"/>
      <c r="C130" s="43" t="s">
        <v>30</v>
      </c>
      <c r="D130" s="90"/>
      <c r="E130" s="90">
        <v>58</v>
      </c>
      <c r="F130" s="90">
        <v>8</v>
      </c>
      <c r="G130" s="90"/>
      <c r="H130" s="90"/>
      <c r="I130" s="84">
        <f>SUM(E130:H130)</f>
        <v>66</v>
      </c>
      <c r="J130" s="142"/>
      <c r="K130" s="204"/>
      <c r="L130" s="198"/>
      <c r="M130" s="84">
        <v>66</v>
      </c>
      <c r="N130" s="4"/>
      <c r="O130" s="101"/>
      <c r="P130" s="61"/>
      <c r="Q130" s="61"/>
    </row>
    <row r="131" spans="1:17" s="1" customFormat="1" ht="15" customHeight="1" x14ac:dyDescent="0.25">
      <c r="A131" s="163"/>
      <c r="B131" s="178"/>
      <c r="C131" s="43" t="s">
        <v>77</v>
      </c>
      <c r="D131" s="90"/>
      <c r="E131" s="90">
        <v>316</v>
      </c>
      <c r="F131" s="90">
        <v>34</v>
      </c>
      <c r="G131" s="90"/>
      <c r="H131" s="90"/>
      <c r="I131" s="84">
        <f>SUM(E131:H131)</f>
        <v>350</v>
      </c>
      <c r="J131" s="142"/>
      <c r="K131" s="204"/>
      <c r="L131" s="198"/>
      <c r="M131" s="84">
        <v>350</v>
      </c>
      <c r="N131" s="4"/>
      <c r="O131" s="101"/>
      <c r="P131" s="61"/>
      <c r="Q131" s="61"/>
    </row>
    <row r="132" spans="1:17" s="1" customFormat="1" x14ac:dyDescent="0.25">
      <c r="A132" s="163"/>
      <c r="B132" s="178"/>
      <c r="C132" s="6" t="s">
        <v>27</v>
      </c>
      <c r="D132" s="86">
        <f>D131+D130+D129+D128+D127+D126</f>
        <v>0</v>
      </c>
      <c r="E132" s="86">
        <f t="shared" ref="E132:H132" si="20">E131+E130+E129+E128+E127+E126</f>
        <v>933</v>
      </c>
      <c r="F132" s="86">
        <f t="shared" si="20"/>
        <v>132</v>
      </c>
      <c r="G132" s="86">
        <f t="shared" si="20"/>
        <v>0</v>
      </c>
      <c r="H132" s="86">
        <f t="shared" si="20"/>
        <v>0</v>
      </c>
      <c r="I132" s="86">
        <f>SUM(D132:H132)</f>
        <v>1065</v>
      </c>
      <c r="J132" s="143"/>
      <c r="K132" s="205"/>
      <c r="L132" s="199"/>
      <c r="M132" s="85">
        <f>SUM(M126:M131)</f>
        <v>1065</v>
      </c>
      <c r="N132" s="46"/>
      <c r="O132" s="101"/>
      <c r="P132" s="61"/>
      <c r="Q132" s="61"/>
    </row>
    <row r="133" spans="1:17" s="1" customFormat="1" x14ac:dyDescent="0.25">
      <c r="A133" s="151">
        <v>29</v>
      </c>
      <c r="B133" s="177" t="s">
        <v>39</v>
      </c>
      <c r="C133" s="84" t="s">
        <v>5</v>
      </c>
      <c r="D133" s="85"/>
      <c r="E133" s="84">
        <v>105</v>
      </c>
      <c r="F133" s="84">
        <v>75</v>
      </c>
      <c r="G133" s="84"/>
      <c r="H133" s="84"/>
      <c r="I133" s="84">
        <f>SUM(E133:H133)</f>
        <v>180</v>
      </c>
      <c r="J133" s="141">
        <f>I141</f>
        <v>603</v>
      </c>
      <c r="K133" s="203">
        <v>15</v>
      </c>
      <c r="L133" s="197">
        <v>13</v>
      </c>
      <c r="M133" s="84">
        <v>180</v>
      </c>
      <c r="N133" s="4"/>
      <c r="O133" s="101"/>
      <c r="P133" s="61"/>
      <c r="Q133" s="61"/>
    </row>
    <row r="134" spans="1:17" s="1" customFormat="1" x14ac:dyDescent="0.25">
      <c r="A134" s="163"/>
      <c r="B134" s="178"/>
      <c r="C134" s="84" t="s">
        <v>55</v>
      </c>
      <c r="D134" s="85"/>
      <c r="E134" s="84">
        <v>15</v>
      </c>
      <c r="F134" s="84">
        <v>15</v>
      </c>
      <c r="G134" s="84"/>
      <c r="H134" s="84"/>
      <c r="I134" s="84">
        <f>SUM(E134:H134)</f>
        <v>30</v>
      </c>
      <c r="J134" s="142"/>
      <c r="K134" s="204"/>
      <c r="L134" s="198"/>
      <c r="M134" s="84">
        <v>30</v>
      </c>
      <c r="N134" s="4"/>
      <c r="O134" s="101"/>
      <c r="P134" s="61"/>
      <c r="Q134" s="61"/>
    </row>
    <row r="135" spans="1:17" s="1" customFormat="1" x14ac:dyDescent="0.25">
      <c r="A135" s="163"/>
      <c r="B135" s="178"/>
      <c r="C135" s="84" t="s">
        <v>16</v>
      </c>
      <c r="D135" s="85"/>
      <c r="E135" s="84">
        <v>90</v>
      </c>
      <c r="F135" s="84">
        <v>60</v>
      </c>
      <c r="G135" s="84"/>
      <c r="H135" s="84"/>
      <c r="I135" s="84">
        <f>SUM(E135:H135)</f>
        <v>150</v>
      </c>
      <c r="J135" s="142"/>
      <c r="K135" s="204"/>
      <c r="L135" s="198"/>
      <c r="M135" s="84">
        <v>150</v>
      </c>
      <c r="N135" s="4"/>
      <c r="O135" s="101"/>
      <c r="P135" s="61"/>
      <c r="Q135" s="61"/>
    </row>
    <row r="136" spans="1:17" s="1" customFormat="1" x14ac:dyDescent="0.25">
      <c r="A136" s="163"/>
      <c r="B136" s="178"/>
      <c r="C136" s="84" t="s">
        <v>57</v>
      </c>
      <c r="D136" s="85"/>
      <c r="E136" s="84">
        <v>45</v>
      </c>
      <c r="F136" s="84"/>
      <c r="G136" s="84"/>
      <c r="H136" s="84"/>
      <c r="I136" s="84">
        <v>45</v>
      </c>
      <c r="J136" s="142"/>
      <c r="K136" s="204"/>
      <c r="L136" s="198"/>
      <c r="M136" s="84">
        <v>45</v>
      </c>
      <c r="N136" s="4"/>
      <c r="O136" s="101"/>
      <c r="P136" s="61"/>
      <c r="Q136" s="61"/>
    </row>
    <row r="137" spans="1:17" s="1" customFormat="1" x14ac:dyDescent="0.25">
      <c r="A137" s="163"/>
      <c r="B137" s="178"/>
      <c r="C137" s="84" t="s">
        <v>6</v>
      </c>
      <c r="D137" s="85"/>
      <c r="E137" s="84">
        <v>30</v>
      </c>
      <c r="F137" s="84"/>
      <c r="G137" s="84"/>
      <c r="H137" s="84"/>
      <c r="I137" s="84">
        <v>30</v>
      </c>
      <c r="J137" s="142"/>
      <c r="K137" s="204"/>
      <c r="L137" s="198"/>
      <c r="M137" s="84">
        <v>30</v>
      </c>
      <c r="N137" s="4"/>
      <c r="O137" s="101"/>
      <c r="P137" s="61"/>
      <c r="Q137" s="61"/>
    </row>
    <row r="138" spans="1:17" s="1" customFormat="1" x14ac:dyDescent="0.25">
      <c r="A138" s="163"/>
      <c r="B138" s="178"/>
      <c r="C138" s="84" t="s">
        <v>112</v>
      </c>
      <c r="D138" s="85"/>
      <c r="E138" s="84">
        <v>30</v>
      </c>
      <c r="F138" s="84"/>
      <c r="G138" s="84"/>
      <c r="H138" s="84"/>
      <c r="I138" s="84">
        <v>30</v>
      </c>
      <c r="J138" s="142"/>
      <c r="K138" s="204"/>
      <c r="L138" s="198"/>
      <c r="M138" s="84">
        <v>30</v>
      </c>
      <c r="N138" s="4"/>
      <c r="O138" s="101"/>
      <c r="P138" s="61"/>
      <c r="Q138" s="61"/>
    </row>
    <row r="139" spans="1:17" s="1" customFormat="1" x14ac:dyDescent="0.25">
      <c r="A139" s="163"/>
      <c r="B139" s="178"/>
      <c r="C139" s="84" t="s">
        <v>12</v>
      </c>
      <c r="D139" s="85"/>
      <c r="E139" s="84">
        <v>50</v>
      </c>
      <c r="F139" s="84">
        <v>25</v>
      </c>
      <c r="G139" s="84"/>
      <c r="H139" s="84"/>
      <c r="I139" s="84">
        <f>SUM(E139:H139)</f>
        <v>75</v>
      </c>
      <c r="J139" s="142"/>
      <c r="K139" s="204"/>
      <c r="L139" s="198"/>
      <c r="M139" s="84">
        <v>75</v>
      </c>
      <c r="N139" s="4"/>
      <c r="O139" s="101"/>
      <c r="P139" s="61"/>
      <c r="Q139" s="61"/>
    </row>
    <row r="140" spans="1:17" s="1" customFormat="1" x14ac:dyDescent="0.25">
      <c r="A140" s="163"/>
      <c r="B140" s="178"/>
      <c r="C140" s="84" t="s">
        <v>50</v>
      </c>
      <c r="D140" s="85"/>
      <c r="E140" s="84">
        <v>40</v>
      </c>
      <c r="F140" s="84">
        <v>23</v>
      </c>
      <c r="G140" s="84"/>
      <c r="H140" s="84"/>
      <c r="I140" s="84">
        <f>SUM(E140:H140)</f>
        <v>63</v>
      </c>
      <c r="J140" s="142"/>
      <c r="K140" s="204"/>
      <c r="L140" s="198"/>
      <c r="M140" s="84">
        <v>63</v>
      </c>
      <c r="N140" s="4"/>
      <c r="O140" s="101"/>
      <c r="P140" s="61"/>
      <c r="Q140" s="61"/>
    </row>
    <row r="141" spans="1:17" s="1" customFormat="1" x14ac:dyDescent="0.25">
      <c r="A141" s="163"/>
      <c r="B141" s="178"/>
      <c r="C141" s="6" t="s">
        <v>27</v>
      </c>
      <c r="D141" s="85">
        <f>+D140+D133+D135</f>
        <v>0</v>
      </c>
      <c r="E141" s="85">
        <f>SUM(E133:E140)</f>
        <v>405</v>
      </c>
      <c r="F141" s="85">
        <f>SUM(F133:F140)</f>
        <v>198</v>
      </c>
      <c r="G141" s="85">
        <f>+G140+G133+G135</f>
        <v>0</v>
      </c>
      <c r="H141" s="85">
        <f>+H140+H133+H135</f>
        <v>0</v>
      </c>
      <c r="I141" s="85">
        <f>D141+E141+F141+G141+H141</f>
        <v>603</v>
      </c>
      <c r="J141" s="143"/>
      <c r="K141" s="205"/>
      <c r="L141" s="199"/>
      <c r="M141" s="85">
        <f>SUM(M133:M140)</f>
        <v>603</v>
      </c>
      <c r="N141" s="4"/>
      <c r="O141" s="101"/>
      <c r="P141" s="61"/>
      <c r="Q141" s="61"/>
    </row>
    <row r="142" spans="1:17" s="1" customFormat="1" x14ac:dyDescent="0.25">
      <c r="A142" s="151">
        <v>35</v>
      </c>
      <c r="B142" s="177" t="s">
        <v>40</v>
      </c>
      <c r="C142" s="84" t="s">
        <v>6</v>
      </c>
      <c r="D142" s="84"/>
      <c r="E142" s="84">
        <v>45</v>
      </c>
      <c r="F142" s="84">
        <v>22</v>
      </c>
      <c r="G142" s="84"/>
      <c r="H142" s="84"/>
      <c r="I142" s="84">
        <f>SUM(E142:H142)</f>
        <v>67</v>
      </c>
      <c r="J142" s="141">
        <v>223</v>
      </c>
      <c r="K142" s="203">
        <v>8</v>
      </c>
      <c r="L142" s="197">
        <v>5</v>
      </c>
      <c r="M142" s="84">
        <v>67</v>
      </c>
      <c r="N142" s="89"/>
      <c r="O142" s="90"/>
      <c r="P142" s="61"/>
      <c r="Q142" s="61"/>
    </row>
    <row r="143" spans="1:17" s="1" customFormat="1" x14ac:dyDescent="0.25">
      <c r="A143" s="163"/>
      <c r="B143" s="178"/>
      <c r="C143" s="84" t="s">
        <v>13</v>
      </c>
      <c r="D143" s="84"/>
      <c r="E143" s="84">
        <v>26</v>
      </c>
      <c r="F143" s="84"/>
      <c r="G143" s="84"/>
      <c r="H143" s="84"/>
      <c r="I143" s="84">
        <v>26</v>
      </c>
      <c r="J143" s="142"/>
      <c r="K143" s="204"/>
      <c r="L143" s="198"/>
      <c r="M143" s="84">
        <v>26</v>
      </c>
      <c r="N143" s="89"/>
      <c r="O143" s="90">
        <v>6</v>
      </c>
      <c r="P143" s="61"/>
      <c r="Q143" s="61"/>
    </row>
    <row r="144" spans="1:17" s="1" customFormat="1" x14ac:dyDescent="0.25">
      <c r="A144" s="163"/>
      <c r="B144" s="178"/>
      <c r="C144" s="84" t="s">
        <v>76</v>
      </c>
      <c r="D144" s="84"/>
      <c r="E144" s="84">
        <v>15</v>
      </c>
      <c r="F144" s="84">
        <v>21</v>
      </c>
      <c r="G144" s="84"/>
      <c r="H144" s="84"/>
      <c r="I144" s="84">
        <f>SUM(E144:H144)</f>
        <v>36</v>
      </c>
      <c r="J144" s="142"/>
      <c r="K144" s="204"/>
      <c r="L144" s="198"/>
      <c r="M144" s="84">
        <v>36</v>
      </c>
      <c r="N144" s="89"/>
      <c r="O144" s="90">
        <v>1</v>
      </c>
      <c r="P144" s="61"/>
      <c r="Q144" s="61"/>
    </row>
    <row r="145" spans="1:17" s="30" customFormat="1" x14ac:dyDescent="0.25">
      <c r="A145" s="163"/>
      <c r="B145" s="178"/>
      <c r="C145" s="84" t="s">
        <v>15</v>
      </c>
      <c r="D145" s="84"/>
      <c r="E145" s="84">
        <v>15</v>
      </c>
      <c r="F145" s="84">
        <v>15</v>
      </c>
      <c r="G145" s="84"/>
      <c r="H145" s="84"/>
      <c r="I145" s="84">
        <f>SUM(E145:H145)</f>
        <v>30</v>
      </c>
      <c r="J145" s="142"/>
      <c r="K145" s="204"/>
      <c r="L145" s="198"/>
      <c r="M145" s="84">
        <v>30</v>
      </c>
      <c r="N145" s="89"/>
      <c r="O145" s="90"/>
      <c r="P145" s="62"/>
      <c r="Q145" s="62"/>
    </row>
    <row r="146" spans="1:17" s="30" customFormat="1" x14ac:dyDescent="0.25">
      <c r="A146" s="163"/>
      <c r="B146" s="178"/>
      <c r="C146" s="84" t="s">
        <v>50</v>
      </c>
      <c r="D146" s="84"/>
      <c r="E146" s="84">
        <v>48</v>
      </c>
      <c r="F146" s="84">
        <v>16</v>
      </c>
      <c r="G146" s="84"/>
      <c r="H146" s="84"/>
      <c r="I146" s="84">
        <f>SUM(E146:H146)</f>
        <v>64</v>
      </c>
      <c r="J146" s="142"/>
      <c r="K146" s="204"/>
      <c r="L146" s="198"/>
      <c r="M146" s="84">
        <v>64</v>
      </c>
      <c r="N146" s="89"/>
      <c r="O146" s="90"/>
      <c r="P146" s="62"/>
      <c r="Q146" s="62"/>
    </row>
    <row r="147" spans="1:17" s="1" customFormat="1" ht="16.5" customHeight="1" x14ac:dyDescent="0.25">
      <c r="A147" s="152"/>
      <c r="B147" s="179"/>
      <c r="C147" s="6" t="s">
        <v>27</v>
      </c>
      <c r="D147" s="85">
        <f>SUM(D142:D146)</f>
        <v>0</v>
      </c>
      <c r="E147" s="85">
        <f>SUM(E142:E146)</f>
        <v>149</v>
      </c>
      <c r="F147" s="85">
        <f>SUM(F142:F146)</f>
        <v>74</v>
      </c>
      <c r="G147" s="85"/>
      <c r="H147" s="85"/>
      <c r="I147" s="85">
        <v>223</v>
      </c>
      <c r="J147" s="143"/>
      <c r="K147" s="205"/>
      <c r="L147" s="199"/>
      <c r="M147" s="85">
        <f>SUM(M142:M146)</f>
        <v>223</v>
      </c>
      <c r="N147" s="85">
        <f>SUM(N142:N146)</f>
        <v>0</v>
      </c>
      <c r="O147" s="86">
        <v>7</v>
      </c>
      <c r="P147" s="61"/>
      <c r="Q147" s="61"/>
    </row>
    <row r="148" spans="1:17" s="1" customFormat="1" ht="15" customHeight="1" x14ac:dyDescent="0.25">
      <c r="A148" s="163">
        <v>37</v>
      </c>
      <c r="B148" s="151" t="s">
        <v>41</v>
      </c>
      <c r="C148" s="84" t="s">
        <v>5</v>
      </c>
      <c r="D148" s="84">
        <v>5</v>
      </c>
      <c r="E148" s="84">
        <v>19</v>
      </c>
      <c r="F148" s="84">
        <v>21</v>
      </c>
      <c r="G148" s="84"/>
      <c r="H148" s="84"/>
      <c r="I148" s="84">
        <f>SUM(D148:H148)</f>
        <v>45</v>
      </c>
      <c r="J148" s="142">
        <f>SUM(I156)</f>
        <v>442</v>
      </c>
      <c r="K148" s="208">
        <v>9</v>
      </c>
      <c r="L148" s="198">
        <v>9</v>
      </c>
      <c r="M148" s="84">
        <v>40</v>
      </c>
      <c r="N148" s="84">
        <v>5</v>
      </c>
      <c r="O148" s="101"/>
      <c r="P148" s="61"/>
      <c r="Q148" s="61"/>
    </row>
    <row r="149" spans="1:17" s="1" customFormat="1" ht="15" customHeight="1" x14ac:dyDescent="0.25">
      <c r="A149" s="163"/>
      <c r="B149" s="163"/>
      <c r="C149" s="84" t="s">
        <v>16</v>
      </c>
      <c r="D149" s="84"/>
      <c r="E149" s="84">
        <v>26</v>
      </c>
      <c r="F149" s="84">
        <v>10</v>
      </c>
      <c r="G149" s="84"/>
      <c r="H149" s="84"/>
      <c r="I149" s="84">
        <f>SUM(E149:H149)</f>
        <v>36</v>
      </c>
      <c r="J149" s="142"/>
      <c r="K149" s="208"/>
      <c r="L149" s="198"/>
      <c r="M149" s="84">
        <v>36</v>
      </c>
      <c r="N149" s="84"/>
      <c r="O149" s="101"/>
      <c r="P149" s="61"/>
      <c r="Q149" s="61"/>
    </row>
    <row r="150" spans="1:17" s="1" customFormat="1" ht="15" customHeight="1" x14ac:dyDescent="0.25">
      <c r="A150" s="163"/>
      <c r="B150" s="163"/>
      <c r="C150" s="84" t="s">
        <v>21</v>
      </c>
      <c r="D150" s="84">
        <v>15</v>
      </c>
      <c r="E150" s="84">
        <v>12</v>
      </c>
      <c r="F150" s="84">
        <v>9</v>
      </c>
      <c r="G150" s="84"/>
      <c r="H150" s="84"/>
      <c r="I150" s="84">
        <f>SUM(D150:H150)</f>
        <v>36</v>
      </c>
      <c r="J150" s="142"/>
      <c r="K150" s="208"/>
      <c r="L150" s="198"/>
      <c r="M150" s="84">
        <v>21</v>
      </c>
      <c r="N150" s="84">
        <v>15</v>
      </c>
      <c r="O150" s="101"/>
      <c r="P150" s="61"/>
      <c r="Q150" s="61"/>
    </row>
    <row r="151" spans="1:17" s="1" customFormat="1" ht="15" customHeight="1" x14ac:dyDescent="0.25">
      <c r="A151" s="163"/>
      <c r="B151" s="163"/>
      <c r="C151" s="84" t="s">
        <v>54</v>
      </c>
      <c r="D151" s="84">
        <v>9</v>
      </c>
      <c r="E151" s="84">
        <v>8</v>
      </c>
      <c r="F151" s="84">
        <v>10</v>
      </c>
      <c r="G151" s="84"/>
      <c r="H151" s="84"/>
      <c r="I151" s="84">
        <f>SUM(D151:H151)</f>
        <v>27</v>
      </c>
      <c r="J151" s="142"/>
      <c r="K151" s="208"/>
      <c r="L151" s="198"/>
      <c r="M151" s="84">
        <v>18</v>
      </c>
      <c r="N151" s="84">
        <v>9</v>
      </c>
      <c r="O151" s="101"/>
      <c r="P151" s="61"/>
      <c r="Q151" s="61"/>
    </row>
    <row r="152" spans="1:17" s="1" customFormat="1" ht="15" customHeight="1" x14ac:dyDescent="0.25">
      <c r="A152" s="163"/>
      <c r="B152" s="163"/>
      <c r="C152" s="84" t="s">
        <v>14</v>
      </c>
      <c r="D152" s="85"/>
      <c r="E152" s="84">
        <v>124</v>
      </c>
      <c r="F152" s="84">
        <v>25</v>
      </c>
      <c r="G152" s="84"/>
      <c r="H152" s="84"/>
      <c r="I152" s="84">
        <f>SUM(E152:H152)</f>
        <v>149</v>
      </c>
      <c r="J152" s="142"/>
      <c r="K152" s="208"/>
      <c r="L152" s="198"/>
      <c r="M152" s="84">
        <v>149</v>
      </c>
      <c r="N152" s="85"/>
      <c r="O152" s="101"/>
      <c r="P152" s="61"/>
      <c r="Q152" s="61"/>
    </row>
    <row r="153" spans="1:17" s="1" customFormat="1" ht="15" customHeight="1" x14ac:dyDescent="0.25">
      <c r="A153" s="163"/>
      <c r="B153" s="163"/>
      <c r="C153" s="84" t="s">
        <v>6</v>
      </c>
      <c r="D153" s="85"/>
      <c r="E153" s="84">
        <v>22</v>
      </c>
      <c r="F153" s="84"/>
      <c r="G153" s="84"/>
      <c r="H153" s="84"/>
      <c r="I153" s="84">
        <v>22</v>
      </c>
      <c r="J153" s="142"/>
      <c r="K153" s="208"/>
      <c r="L153" s="198"/>
      <c r="M153" s="84">
        <v>22</v>
      </c>
      <c r="N153" s="85"/>
      <c r="O153" s="101"/>
      <c r="P153" s="61"/>
      <c r="Q153" s="61"/>
    </row>
    <row r="154" spans="1:17" s="1" customFormat="1" ht="15" customHeight="1" x14ac:dyDescent="0.25">
      <c r="A154" s="163"/>
      <c r="B154" s="163"/>
      <c r="C154" s="84" t="s">
        <v>53</v>
      </c>
      <c r="D154" s="85"/>
      <c r="E154" s="84">
        <v>29</v>
      </c>
      <c r="F154" s="84"/>
      <c r="G154" s="84"/>
      <c r="H154" s="84"/>
      <c r="I154" s="84">
        <v>29</v>
      </c>
      <c r="J154" s="142"/>
      <c r="K154" s="208"/>
      <c r="L154" s="198"/>
      <c r="M154" s="84">
        <v>29</v>
      </c>
      <c r="N154" s="85"/>
      <c r="O154" s="101"/>
      <c r="P154" s="61"/>
      <c r="Q154" s="61"/>
    </row>
    <row r="155" spans="1:17" s="1" customFormat="1" ht="15" customHeight="1" x14ac:dyDescent="0.25">
      <c r="A155" s="163"/>
      <c r="B155" s="163"/>
      <c r="C155" s="84" t="s">
        <v>50</v>
      </c>
      <c r="D155" s="85"/>
      <c r="E155" s="84">
        <v>80</v>
      </c>
      <c r="F155" s="84">
        <v>18</v>
      </c>
      <c r="G155" s="84"/>
      <c r="H155" s="84"/>
      <c r="I155" s="84">
        <f>SUM(E155:H155)</f>
        <v>98</v>
      </c>
      <c r="J155" s="142"/>
      <c r="K155" s="208"/>
      <c r="L155" s="198"/>
      <c r="M155" s="84">
        <v>98</v>
      </c>
      <c r="N155" s="85"/>
      <c r="O155" s="101"/>
      <c r="P155" s="61"/>
      <c r="Q155" s="61"/>
    </row>
    <row r="156" spans="1:17" s="1" customFormat="1" x14ac:dyDescent="0.25">
      <c r="A156" s="152"/>
      <c r="B156" s="152"/>
      <c r="C156" s="6" t="s">
        <v>27</v>
      </c>
      <c r="D156" s="85">
        <f>SUM(D148:D155)</f>
        <v>29</v>
      </c>
      <c r="E156" s="85">
        <f>E155+++E154+E153+E152+E151+E150+E149+E148</f>
        <v>320</v>
      </c>
      <c r="F156" s="85">
        <f>F155+F154+F153+F152+F151+F150+F149+F148</f>
        <v>93</v>
      </c>
      <c r="G156" s="85"/>
      <c r="H156" s="85"/>
      <c r="I156" s="85">
        <f t="shared" ref="I156" si="21">H156+G156+F156+E156+D156</f>
        <v>442</v>
      </c>
      <c r="J156" s="143"/>
      <c r="K156" s="209"/>
      <c r="L156" s="199"/>
      <c r="M156" s="85">
        <f>SUM(M148:M155)</f>
        <v>413</v>
      </c>
      <c r="N156" s="85">
        <f>SUM(N148:N155)</f>
        <v>29</v>
      </c>
      <c r="O156" s="101"/>
      <c r="P156" s="61"/>
      <c r="Q156" s="61"/>
    </row>
    <row r="157" spans="1:17" s="1" customFormat="1" ht="15" customHeight="1" x14ac:dyDescent="0.25">
      <c r="A157" s="151">
        <v>40</v>
      </c>
      <c r="B157" s="177" t="s">
        <v>42</v>
      </c>
      <c r="C157" s="38" t="s">
        <v>58</v>
      </c>
      <c r="D157" s="44"/>
      <c r="E157" s="38">
        <v>12</v>
      </c>
      <c r="F157" s="38"/>
      <c r="G157" s="38"/>
      <c r="H157" s="38"/>
      <c r="I157" s="38">
        <f>SUM(D157:H157)</f>
        <v>12</v>
      </c>
      <c r="J157" s="138">
        <f>SUM(I167)</f>
        <v>296</v>
      </c>
      <c r="K157" s="138">
        <v>14</v>
      </c>
      <c r="L157" s="138">
        <v>9</v>
      </c>
      <c r="M157" s="82">
        <v>12</v>
      </c>
      <c r="N157" s="4"/>
      <c r="O157" s="101"/>
      <c r="P157" s="61"/>
      <c r="Q157" s="61"/>
    </row>
    <row r="158" spans="1:17" s="30" customFormat="1" x14ac:dyDescent="0.25">
      <c r="A158" s="163"/>
      <c r="B158" s="178"/>
      <c r="C158" s="38" t="s">
        <v>15</v>
      </c>
      <c r="D158" s="80"/>
      <c r="E158" s="81">
        <v>22</v>
      </c>
      <c r="F158" s="81"/>
      <c r="G158" s="81"/>
      <c r="H158" s="81"/>
      <c r="I158" s="81">
        <f t="shared" ref="I158:I166" si="22">SUM(D158:H158)</f>
        <v>22</v>
      </c>
      <c r="J158" s="138"/>
      <c r="K158" s="138"/>
      <c r="L158" s="138"/>
      <c r="M158" s="82">
        <v>22</v>
      </c>
      <c r="N158" s="4"/>
      <c r="O158" s="105"/>
      <c r="P158" s="62"/>
      <c r="Q158" s="62"/>
    </row>
    <row r="159" spans="1:17" s="1" customFormat="1" x14ac:dyDescent="0.25">
      <c r="A159" s="163"/>
      <c r="B159" s="178"/>
      <c r="C159" s="38" t="s">
        <v>5</v>
      </c>
      <c r="D159" s="80"/>
      <c r="E159" s="81">
        <v>71</v>
      </c>
      <c r="F159" s="81">
        <v>11</v>
      </c>
      <c r="G159" s="81"/>
      <c r="H159" s="81"/>
      <c r="I159" s="81">
        <f t="shared" si="22"/>
        <v>82</v>
      </c>
      <c r="J159" s="138"/>
      <c r="K159" s="138"/>
      <c r="L159" s="138"/>
      <c r="M159" s="82">
        <v>82</v>
      </c>
      <c r="N159" s="4"/>
      <c r="O159" s="101"/>
      <c r="P159" s="61"/>
      <c r="Q159" s="61"/>
    </row>
    <row r="160" spans="1:17" s="1" customFormat="1" x14ac:dyDescent="0.25">
      <c r="A160" s="163"/>
      <c r="B160" s="178"/>
      <c r="C160" s="38" t="s">
        <v>10</v>
      </c>
      <c r="D160" s="80"/>
      <c r="E160" s="81">
        <v>59</v>
      </c>
      <c r="F160" s="81"/>
      <c r="G160" s="81">
        <v>6</v>
      </c>
      <c r="H160" s="81"/>
      <c r="I160" s="81">
        <f t="shared" si="22"/>
        <v>65</v>
      </c>
      <c r="J160" s="138"/>
      <c r="K160" s="138"/>
      <c r="L160" s="138"/>
      <c r="M160" s="82">
        <v>65</v>
      </c>
      <c r="N160" s="4"/>
      <c r="O160" s="101"/>
      <c r="P160" s="61"/>
      <c r="Q160" s="61"/>
    </row>
    <row r="161" spans="1:17" s="1" customFormat="1" x14ac:dyDescent="0.25">
      <c r="A161" s="163"/>
      <c r="B161" s="178"/>
      <c r="C161" s="38" t="s">
        <v>66</v>
      </c>
      <c r="D161" s="80"/>
      <c r="E161" s="81">
        <v>15</v>
      </c>
      <c r="F161" s="81"/>
      <c r="G161" s="81"/>
      <c r="H161" s="81"/>
      <c r="I161" s="81">
        <f t="shared" si="22"/>
        <v>15</v>
      </c>
      <c r="J161" s="138"/>
      <c r="K161" s="138"/>
      <c r="L161" s="138"/>
      <c r="M161" s="82">
        <v>15</v>
      </c>
      <c r="N161" s="4"/>
      <c r="O161" s="101"/>
      <c r="P161" s="61"/>
      <c r="Q161" s="61"/>
    </row>
    <row r="162" spans="1:17" s="1" customFormat="1" x14ac:dyDescent="0.25">
      <c r="A162" s="163"/>
      <c r="B162" s="178"/>
      <c r="C162" s="38" t="s">
        <v>12</v>
      </c>
      <c r="D162" s="80"/>
      <c r="E162" s="81">
        <v>12</v>
      </c>
      <c r="F162" s="81"/>
      <c r="G162" s="81"/>
      <c r="H162" s="81"/>
      <c r="I162" s="81">
        <f t="shared" si="22"/>
        <v>12</v>
      </c>
      <c r="J162" s="138"/>
      <c r="K162" s="138"/>
      <c r="L162" s="138"/>
      <c r="M162" s="82">
        <v>12</v>
      </c>
      <c r="N162" s="4"/>
      <c r="O162" s="101"/>
      <c r="P162" s="61"/>
      <c r="Q162" s="61"/>
    </row>
    <row r="163" spans="1:17" s="1" customFormat="1" x14ac:dyDescent="0.25">
      <c r="A163" s="163"/>
      <c r="B163" s="178"/>
      <c r="C163" s="38" t="s">
        <v>6</v>
      </c>
      <c r="D163" s="80"/>
      <c r="E163" s="81">
        <v>48</v>
      </c>
      <c r="F163" s="81"/>
      <c r="G163" s="81"/>
      <c r="H163" s="81"/>
      <c r="I163" s="81">
        <f t="shared" si="22"/>
        <v>48</v>
      </c>
      <c r="J163" s="138"/>
      <c r="K163" s="138"/>
      <c r="L163" s="138"/>
      <c r="M163" s="82">
        <v>48</v>
      </c>
      <c r="N163" s="4"/>
      <c r="O163" s="101"/>
      <c r="P163" s="61"/>
      <c r="Q163" s="61"/>
    </row>
    <row r="164" spans="1:17" s="1" customFormat="1" x14ac:dyDescent="0.25">
      <c r="A164" s="163"/>
      <c r="B164" s="178"/>
      <c r="C164" s="38" t="s">
        <v>7</v>
      </c>
      <c r="D164" s="80"/>
      <c r="E164" s="81">
        <v>10</v>
      </c>
      <c r="F164" s="81"/>
      <c r="G164" s="81"/>
      <c r="H164" s="81"/>
      <c r="I164" s="81">
        <f t="shared" si="22"/>
        <v>10</v>
      </c>
      <c r="J164" s="138"/>
      <c r="K164" s="138"/>
      <c r="L164" s="138"/>
      <c r="M164" s="82">
        <v>10</v>
      </c>
      <c r="N164" s="4"/>
      <c r="O164" s="101"/>
      <c r="P164" s="61"/>
      <c r="Q164" s="61"/>
    </row>
    <row r="165" spans="1:17" s="1" customFormat="1" x14ac:dyDescent="0.25">
      <c r="A165" s="163"/>
      <c r="B165" s="178"/>
      <c r="C165" s="81" t="s">
        <v>11</v>
      </c>
      <c r="D165" s="80"/>
      <c r="E165" s="81">
        <v>12</v>
      </c>
      <c r="F165" s="81"/>
      <c r="G165" s="81"/>
      <c r="H165" s="81"/>
      <c r="I165" s="81">
        <f t="shared" si="22"/>
        <v>12</v>
      </c>
      <c r="J165" s="138"/>
      <c r="K165" s="138"/>
      <c r="L165" s="138"/>
      <c r="M165" s="82">
        <v>12</v>
      </c>
      <c r="N165" s="4"/>
      <c r="O165" s="101"/>
      <c r="P165" s="61"/>
      <c r="Q165" s="61"/>
    </row>
    <row r="166" spans="1:17" s="1" customFormat="1" x14ac:dyDescent="0.25">
      <c r="A166" s="163"/>
      <c r="B166" s="178"/>
      <c r="C166" s="38" t="s">
        <v>76</v>
      </c>
      <c r="D166" s="80"/>
      <c r="E166" s="81">
        <v>18</v>
      </c>
      <c r="F166" s="81"/>
      <c r="G166" s="81"/>
      <c r="H166" s="81"/>
      <c r="I166" s="81">
        <f t="shared" si="22"/>
        <v>18</v>
      </c>
      <c r="J166" s="138"/>
      <c r="K166" s="138"/>
      <c r="L166" s="138"/>
      <c r="M166" s="82">
        <v>18</v>
      </c>
      <c r="N166" s="4"/>
      <c r="O166" s="101"/>
      <c r="P166" s="61"/>
      <c r="Q166" s="61"/>
    </row>
    <row r="167" spans="1:17" s="1" customFormat="1" x14ac:dyDescent="0.25">
      <c r="A167" s="152"/>
      <c r="B167" s="179"/>
      <c r="C167" s="6" t="s">
        <v>27</v>
      </c>
      <c r="D167" s="44"/>
      <c r="E167" s="37">
        <f>SUM(E157:E166)</f>
        <v>279</v>
      </c>
      <c r="F167" s="37">
        <f>SUM(F157:F166)</f>
        <v>11</v>
      </c>
      <c r="G167" s="37">
        <f>SUM(G157:G166)</f>
        <v>6</v>
      </c>
      <c r="H167" s="37"/>
      <c r="I167" s="37">
        <f>SUM(I157:I166)</f>
        <v>296</v>
      </c>
      <c r="J167" s="138"/>
      <c r="K167" s="138"/>
      <c r="L167" s="138"/>
      <c r="M167" s="39">
        <f>SUM(M157:M166)</f>
        <v>296</v>
      </c>
      <c r="N167" s="4"/>
      <c r="O167" s="101"/>
      <c r="P167" s="61"/>
      <c r="Q167" s="61"/>
    </row>
    <row r="168" spans="1:17" s="1" customFormat="1" x14ac:dyDescent="0.25">
      <c r="A168" s="151">
        <v>42</v>
      </c>
      <c r="B168" s="177" t="s">
        <v>43</v>
      </c>
      <c r="C168" s="84" t="s">
        <v>61</v>
      </c>
      <c r="D168" s="84">
        <v>20</v>
      </c>
      <c r="E168" s="84">
        <v>60</v>
      </c>
      <c r="F168" s="84">
        <v>56</v>
      </c>
      <c r="G168" s="84"/>
      <c r="H168" s="84"/>
      <c r="I168" s="84">
        <f>SUM(D168:H168)</f>
        <v>136</v>
      </c>
      <c r="J168" s="141">
        <f>I189</f>
        <v>1366</v>
      </c>
      <c r="K168" s="203">
        <v>40</v>
      </c>
      <c r="L168" s="197">
        <v>33</v>
      </c>
      <c r="M168" s="84">
        <v>116</v>
      </c>
      <c r="N168" s="84">
        <v>20</v>
      </c>
      <c r="O168" s="101"/>
      <c r="P168" s="61"/>
      <c r="Q168" s="61"/>
    </row>
    <row r="169" spans="1:17" s="1" customFormat="1" x14ac:dyDescent="0.25">
      <c r="A169" s="163"/>
      <c r="B169" s="178"/>
      <c r="C169" s="84" t="s">
        <v>15</v>
      </c>
      <c r="D169" s="84">
        <v>7</v>
      </c>
      <c r="E169" s="84">
        <v>91</v>
      </c>
      <c r="F169" s="84">
        <v>28</v>
      </c>
      <c r="G169" s="84"/>
      <c r="H169" s="84"/>
      <c r="I169" s="84">
        <f>SUM(D169:H169)</f>
        <v>126</v>
      </c>
      <c r="J169" s="142"/>
      <c r="K169" s="204"/>
      <c r="L169" s="198"/>
      <c r="M169" s="84">
        <v>119</v>
      </c>
      <c r="N169" s="84">
        <v>7</v>
      </c>
      <c r="O169" s="101"/>
      <c r="P169" s="61"/>
      <c r="Q169" s="61"/>
    </row>
    <row r="170" spans="1:17" s="1" customFormat="1" x14ac:dyDescent="0.25">
      <c r="A170" s="163"/>
      <c r="B170" s="178"/>
      <c r="C170" s="84" t="s">
        <v>5</v>
      </c>
      <c r="D170" s="84">
        <v>20</v>
      </c>
      <c r="E170" s="84">
        <v>42</v>
      </c>
      <c r="F170" s="84"/>
      <c r="G170" s="84"/>
      <c r="H170" s="84"/>
      <c r="I170" s="84">
        <f>SUM(D170:H170)</f>
        <v>62</v>
      </c>
      <c r="J170" s="142"/>
      <c r="K170" s="204"/>
      <c r="L170" s="198"/>
      <c r="M170" s="84">
        <v>42</v>
      </c>
      <c r="N170" s="84">
        <v>20</v>
      </c>
      <c r="O170" s="101"/>
      <c r="P170" s="61"/>
      <c r="Q170" s="61"/>
    </row>
    <row r="171" spans="1:17" s="1" customFormat="1" x14ac:dyDescent="0.25">
      <c r="A171" s="163"/>
      <c r="B171" s="178"/>
      <c r="C171" s="84" t="s">
        <v>31</v>
      </c>
      <c r="D171" s="84">
        <v>15</v>
      </c>
      <c r="E171" s="84">
        <v>35</v>
      </c>
      <c r="F171" s="84"/>
      <c r="G171" s="84"/>
      <c r="H171" s="84"/>
      <c r="I171" s="84">
        <f>SUM(D171:H171)</f>
        <v>50</v>
      </c>
      <c r="J171" s="142"/>
      <c r="K171" s="204"/>
      <c r="L171" s="198"/>
      <c r="M171" s="84">
        <v>35</v>
      </c>
      <c r="N171" s="84">
        <v>15</v>
      </c>
      <c r="O171" s="101"/>
      <c r="P171" s="61"/>
      <c r="Q171" s="61"/>
    </row>
    <row r="172" spans="1:17" s="1" customFormat="1" x14ac:dyDescent="0.25">
      <c r="A172" s="163"/>
      <c r="B172" s="178"/>
      <c r="C172" s="84" t="s">
        <v>16</v>
      </c>
      <c r="D172" s="84">
        <v>25</v>
      </c>
      <c r="E172" s="84">
        <v>52</v>
      </c>
      <c r="F172" s="84">
        <v>27</v>
      </c>
      <c r="G172" s="84"/>
      <c r="H172" s="84"/>
      <c r="I172" s="84">
        <f>SUM(D172:H172)</f>
        <v>104</v>
      </c>
      <c r="J172" s="142"/>
      <c r="K172" s="204"/>
      <c r="L172" s="198"/>
      <c r="M172" s="84">
        <v>79</v>
      </c>
      <c r="N172" s="84">
        <v>25</v>
      </c>
      <c r="O172" s="101"/>
      <c r="P172" s="61"/>
      <c r="Q172" s="61"/>
    </row>
    <row r="173" spans="1:17" s="1" customFormat="1" x14ac:dyDescent="0.25">
      <c r="A173" s="163"/>
      <c r="B173" s="178"/>
      <c r="C173" s="84" t="s">
        <v>62</v>
      </c>
      <c r="D173" s="84"/>
      <c r="E173" s="84">
        <v>69</v>
      </c>
      <c r="F173" s="84">
        <v>33</v>
      </c>
      <c r="G173" s="84"/>
      <c r="H173" s="84"/>
      <c r="I173" s="84">
        <f>SUM(E173:H173)</f>
        <v>102</v>
      </c>
      <c r="J173" s="142"/>
      <c r="K173" s="204"/>
      <c r="L173" s="198"/>
      <c r="M173" s="84">
        <v>102</v>
      </c>
      <c r="N173" s="84"/>
      <c r="O173" s="101"/>
      <c r="P173" s="61"/>
      <c r="Q173" s="61"/>
    </row>
    <row r="174" spans="1:17" s="1" customFormat="1" x14ac:dyDescent="0.25">
      <c r="A174" s="163"/>
      <c r="B174" s="178"/>
      <c r="C174" s="84" t="s">
        <v>10</v>
      </c>
      <c r="D174" s="84">
        <v>34</v>
      </c>
      <c r="E174" s="84">
        <v>55</v>
      </c>
      <c r="F174" s="84">
        <v>10</v>
      </c>
      <c r="G174" s="84"/>
      <c r="H174" s="84"/>
      <c r="I174" s="84">
        <f>SUM(D174:H174)</f>
        <v>99</v>
      </c>
      <c r="J174" s="142"/>
      <c r="K174" s="204"/>
      <c r="L174" s="198"/>
      <c r="M174" s="84">
        <v>65</v>
      </c>
      <c r="N174" s="84">
        <v>34</v>
      </c>
      <c r="O174" s="101"/>
      <c r="P174" s="61"/>
      <c r="Q174" s="61"/>
    </row>
    <row r="175" spans="1:17" s="1" customFormat="1" x14ac:dyDescent="0.25">
      <c r="A175" s="163"/>
      <c r="B175" s="178"/>
      <c r="C175" s="84" t="s">
        <v>20</v>
      </c>
      <c r="D175" s="84">
        <v>27</v>
      </c>
      <c r="E175" s="84">
        <v>34</v>
      </c>
      <c r="F175" s="84">
        <v>26</v>
      </c>
      <c r="G175" s="84"/>
      <c r="H175" s="84"/>
      <c r="I175" s="84">
        <f>SUM(D175:H175)</f>
        <v>87</v>
      </c>
      <c r="J175" s="142"/>
      <c r="K175" s="204"/>
      <c r="L175" s="198"/>
      <c r="M175" s="84">
        <v>60</v>
      </c>
      <c r="N175" s="84">
        <v>27</v>
      </c>
      <c r="O175" s="101"/>
      <c r="P175" s="61"/>
      <c r="Q175" s="61"/>
    </row>
    <row r="176" spans="1:17" s="1" customFormat="1" x14ac:dyDescent="0.25">
      <c r="A176" s="163"/>
      <c r="B176" s="178"/>
      <c r="C176" s="84" t="s">
        <v>30</v>
      </c>
      <c r="D176" s="84">
        <v>31</v>
      </c>
      <c r="E176" s="84">
        <v>17</v>
      </c>
      <c r="F176" s="84"/>
      <c r="G176" s="84"/>
      <c r="H176" s="84"/>
      <c r="I176" s="84">
        <f>SUM(D176:H176)</f>
        <v>48</v>
      </c>
      <c r="J176" s="142"/>
      <c r="K176" s="204"/>
      <c r="L176" s="198"/>
      <c r="M176" s="84">
        <v>17</v>
      </c>
      <c r="N176" s="84">
        <v>31</v>
      </c>
      <c r="O176" s="101"/>
      <c r="P176" s="61"/>
      <c r="Q176" s="61"/>
    </row>
    <row r="177" spans="1:17" s="1" customFormat="1" x14ac:dyDescent="0.25">
      <c r="A177" s="163"/>
      <c r="B177" s="178"/>
      <c r="C177" s="84" t="s">
        <v>11</v>
      </c>
      <c r="D177" s="84">
        <v>47</v>
      </c>
      <c r="E177" s="84">
        <v>13</v>
      </c>
      <c r="F177" s="84">
        <v>8</v>
      </c>
      <c r="G177" s="84"/>
      <c r="H177" s="84"/>
      <c r="I177" s="84">
        <f>SUM(D177:H177)</f>
        <v>68</v>
      </c>
      <c r="J177" s="142"/>
      <c r="K177" s="204"/>
      <c r="L177" s="198"/>
      <c r="M177" s="84">
        <v>21</v>
      </c>
      <c r="N177" s="84">
        <v>47</v>
      </c>
      <c r="O177" s="101"/>
      <c r="P177" s="61"/>
      <c r="Q177" s="61"/>
    </row>
    <row r="178" spans="1:17" s="1" customFormat="1" x14ac:dyDescent="0.25">
      <c r="A178" s="163"/>
      <c r="B178" s="178"/>
      <c r="C178" s="84" t="s">
        <v>54</v>
      </c>
      <c r="D178" s="84"/>
      <c r="E178" s="84">
        <v>10</v>
      </c>
      <c r="F178" s="84"/>
      <c r="G178" s="84"/>
      <c r="H178" s="84"/>
      <c r="I178" s="84">
        <f>SUM(E178:H178)</f>
        <v>10</v>
      </c>
      <c r="J178" s="142"/>
      <c r="K178" s="204"/>
      <c r="L178" s="198"/>
      <c r="M178" s="84">
        <v>10</v>
      </c>
      <c r="N178" s="84"/>
      <c r="O178" s="101"/>
      <c r="P178" s="61"/>
      <c r="Q178" s="61"/>
    </row>
    <row r="179" spans="1:17" s="1" customFormat="1" x14ac:dyDescent="0.25">
      <c r="A179" s="163"/>
      <c r="B179" s="178"/>
      <c r="C179" s="84" t="s">
        <v>12</v>
      </c>
      <c r="D179" s="84">
        <v>11</v>
      </c>
      <c r="E179" s="84">
        <v>30</v>
      </c>
      <c r="F179" s="84">
        <v>3</v>
      </c>
      <c r="G179" s="84"/>
      <c r="H179" s="84"/>
      <c r="I179" s="84">
        <f>SUM(D179:H179)</f>
        <v>44</v>
      </c>
      <c r="J179" s="142"/>
      <c r="K179" s="204"/>
      <c r="L179" s="198"/>
      <c r="M179" s="84">
        <v>33</v>
      </c>
      <c r="N179" s="84">
        <v>11</v>
      </c>
      <c r="O179" s="101"/>
      <c r="P179" s="61"/>
      <c r="Q179" s="61"/>
    </row>
    <row r="180" spans="1:17" s="1" customFormat="1" x14ac:dyDescent="0.25">
      <c r="A180" s="163"/>
      <c r="B180" s="178"/>
      <c r="C180" s="84" t="s">
        <v>28</v>
      </c>
      <c r="D180" s="84"/>
      <c r="E180" s="84">
        <v>61</v>
      </c>
      <c r="F180" s="84"/>
      <c r="G180" s="84"/>
      <c r="H180" s="84"/>
      <c r="I180" s="84">
        <v>61</v>
      </c>
      <c r="J180" s="142"/>
      <c r="K180" s="204"/>
      <c r="L180" s="198"/>
      <c r="M180" s="84">
        <v>61</v>
      </c>
      <c r="N180" s="84"/>
      <c r="O180" s="101"/>
      <c r="P180" s="61"/>
      <c r="Q180" s="61"/>
    </row>
    <row r="181" spans="1:17" s="1" customFormat="1" x14ac:dyDescent="0.25">
      <c r="A181" s="163"/>
      <c r="B181" s="178"/>
      <c r="C181" s="84" t="s">
        <v>13</v>
      </c>
      <c r="D181" s="84">
        <v>25</v>
      </c>
      <c r="E181" s="84">
        <v>29</v>
      </c>
      <c r="F181" s="84">
        <v>3</v>
      </c>
      <c r="G181" s="84"/>
      <c r="H181" s="84"/>
      <c r="I181" s="84">
        <f>SUM(D181:H181)</f>
        <v>57</v>
      </c>
      <c r="J181" s="142"/>
      <c r="K181" s="204"/>
      <c r="L181" s="198"/>
      <c r="M181" s="84">
        <v>32</v>
      </c>
      <c r="N181" s="84">
        <v>25</v>
      </c>
      <c r="O181" s="101"/>
      <c r="P181" s="61"/>
      <c r="Q181" s="61"/>
    </row>
    <row r="182" spans="1:17" s="1" customFormat="1" x14ac:dyDescent="0.25">
      <c r="A182" s="163"/>
      <c r="B182" s="178"/>
      <c r="C182" s="84" t="s">
        <v>51</v>
      </c>
      <c r="D182" s="84">
        <v>30</v>
      </c>
      <c r="E182" s="84"/>
      <c r="F182" s="84"/>
      <c r="G182" s="84"/>
      <c r="H182" s="84"/>
      <c r="I182" s="84">
        <v>30</v>
      </c>
      <c r="J182" s="142"/>
      <c r="K182" s="204"/>
      <c r="L182" s="198"/>
      <c r="M182" s="84"/>
      <c r="N182" s="84">
        <v>30</v>
      </c>
      <c r="O182" s="101"/>
      <c r="P182" s="61"/>
      <c r="Q182" s="61"/>
    </row>
    <row r="183" spans="1:17" s="1" customFormat="1" x14ac:dyDescent="0.25">
      <c r="A183" s="163"/>
      <c r="B183" s="178"/>
      <c r="C183" s="84" t="s">
        <v>91</v>
      </c>
      <c r="D183" s="84">
        <v>25</v>
      </c>
      <c r="E183" s="84">
        <v>79</v>
      </c>
      <c r="F183" s="84"/>
      <c r="G183" s="84"/>
      <c r="H183" s="84"/>
      <c r="I183" s="84">
        <f>SUM(D183:H183)</f>
        <v>104</v>
      </c>
      <c r="J183" s="142"/>
      <c r="K183" s="204"/>
      <c r="L183" s="198"/>
      <c r="M183" s="84">
        <v>79</v>
      </c>
      <c r="N183" s="84">
        <v>25</v>
      </c>
      <c r="O183" s="101"/>
      <c r="P183" s="61"/>
      <c r="Q183" s="61"/>
    </row>
    <row r="184" spans="1:17" s="1" customFormat="1" x14ac:dyDescent="0.25">
      <c r="A184" s="163"/>
      <c r="B184" s="178"/>
      <c r="C184" s="84" t="s">
        <v>52</v>
      </c>
      <c r="D184" s="84">
        <v>15</v>
      </c>
      <c r="E184" s="84"/>
      <c r="F184" s="84"/>
      <c r="G184" s="84"/>
      <c r="H184" s="84"/>
      <c r="I184" s="84">
        <v>15</v>
      </c>
      <c r="J184" s="142"/>
      <c r="K184" s="204"/>
      <c r="L184" s="198"/>
      <c r="M184" s="84"/>
      <c r="N184" s="84">
        <v>15</v>
      </c>
      <c r="O184" s="101"/>
      <c r="P184" s="61"/>
      <c r="Q184" s="61"/>
    </row>
    <row r="185" spans="1:17" s="1" customFormat="1" x14ac:dyDescent="0.25">
      <c r="A185" s="163"/>
      <c r="B185" s="178"/>
      <c r="C185" s="84" t="s">
        <v>6</v>
      </c>
      <c r="D185" s="84"/>
      <c r="E185" s="84">
        <v>60</v>
      </c>
      <c r="F185" s="84"/>
      <c r="G185" s="84"/>
      <c r="H185" s="84"/>
      <c r="I185" s="84">
        <v>60</v>
      </c>
      <c r="J185" s="142"/>
      <c r="K185" s="204"/>
      <c r="L185" s="198"/>
      <c r="M185" s="84">
        <v>60</v>
      </c>
      <c r="N185" s="84"/>
      <c r="O185" s="101"/>
      <c r="P185" s="61"/>
      <c r="Q185" s="61"/>
    </row>
    <row r="186" spans="1:17" s="1" customFormat="1" x14ac:dyDescent="0.25">
      <c r="A186" s="163"/>
      <c r="B186" s="178"/>
      <c r="C186" s="84" t="s">
        <v>113</v>
      </c>
      <c r="D186" s="84">
        <v>8</v>
      </c>
      <c r="E186" s="84">
        <v>15</v>
      </c>
      <c r="F186" s="84"/>
      <c r="G186" s="84"/>
      <c r="H186" s="84"/>
      <c r="I186" s="84">
        <f>SUM(D186:H186)</f>
        <v>23</v>
      </c>
      <c r="J186" s="142"/>
      <c r="K186" s="204"/>
      <c r="L186" s="198"/>
      <c r="M186" s="84">
        <v>15</v>
      </c>
      <c r="N186" s="84">
        <v>8</v>
      </c>
      <c r="O186" s="101"/>
      <c r="P186" s="61"/>
      <c r="Q186" s="61"/>
    </row>
    <row r="187" spans="1:17" s="1" customFormat="1" x14ac:dyDescent="0.25">
      <c r="A187" s="163"/>
      <c r="B187" s="178"/>
      <c r="C187" s="84" t="s">
        <v>90</v>
      </c>
      <c r="D187" s="84">
        <v>25</v>
      </c>
      <c r="E187" s="84">
        <v>35</v>
      </c>
      <c r="F187" s="84"/>
      <c r="G187" s="84"/>
      <c r="H187" s="84"/>
      <c r="I187" s="84">
        <f>SUM(D187:H187)</f>
        <v>60</v>
      </c>
      <c r="J187" s="142"/>
      <c r="K187" s="204"/>
      <c r="L187" s="198"/>
      <c r="M187" s="84">
        <v>35</v>
      </c>
      <c r="N187" s="84">
        <v>25</v>
      </c>
      <c r="O187" s="101"/>
      <c r="P187" s="61"/>
      <c r="Q187" s="61"/>
    </row>
    <row r="188" spans="1:17" s="1" customFormat="1" x14ac:dyDescent="0.25">
      <c r="A188" s="163"/>
      <c r="B188" s="178"/>
      <c r="C188" s="84" t="s">
        <v>32</v>
      </c>
      <c r="D188" s="84"/>
      <c r="E188" s="84">
        <v>20</v>
      </c>
      <c r="F188" s="84"/>
      <c r="G188" s="84"/>
      <c r="H188" s="84"/>
      <c r="I188" s="84">
        <v>20</v>
      </c>
      <c r="J188" s="142"/>
      <c r="K188" s="204"/>
      <c r="L188" s="198"/>
      <c r="M188" s="84">
        <v>20</v>
      </c>
      <c r="N188" s="84"/>
      <c r="O188" s="101"/>
      <c r="P188" s="61"/>
      <c r="Q188" s="61"/>
    </row>
    <row r="189" spans="1:17" s="1" customFormat="1" x14ac:dyDescent="0.25">
      <c r="A189" s="152"/>
      <c r="B189" s="179"/>
      <c r="C189" s="6" t="s">
        <v>27</v>
      </c>
      <c r="D189" s="85">
        <f>SUM(D168:D188)</f>
        <v>365</v>
      </c>
      <c r="E189" s="85">
        <f>SUM(E168:E188)</f>
        <v>807</v>
      </c>
      <c r="F189" s="85">
        <f>SUM(F168:F188)</f>
        <v>194</v>
      </c>
      <c r="G189" s="85">
        <f>G185+G183+G182+G181+G180+G179+G178+G177+G176++G175+G174+G173+G172+G171+G170+G169+G168</f>
        <v>0</v>
      </c>
      <c r="H189" s="85">
        <f>H185+H183+H182+H181+H180+H179+H178+H177+H176++H175+H174+H173+H172+H171+H170+H169+H168</f>
        <v>0</v>
      </c>
      <c r="I189" s="85">
        <f t="shared" ref="I189" si="23">H189+G189+F189+E189+D189</f>
        <v>1366</v>
      </c>
      <c r="J189" s="143"/>
      <c r="K189" s="205"/>
      <c r="L189" s="199"/>
      <c r="M189" s="85">
        <f>SUM(M168:M188)</f>
        <v>1001</v>
      </c>
      <c r="N189" s="85">
        <f>SUM(N168:N188)</f>
        <v>365</v>
      </c>
      <c r="O189" s="101"/>
      <c r="P189" s="61"/>
      <c r="Q189" s="61"/>
    </row>
    <row r="190" spans="1:17" s="30" customFormat="1" x14ac:dyDescent="0.25">
      <c r="A190" s="151">
        <v>44</v>
      </c>
      <c r="B190" s="177" t="s">
        <v>44</v>
      </c>
      <c r="C190" s="84" t="s">
        <v>15</v>
      </c>
      <c r="D190" s="84">
        <v>66</v>
      </c>
      <c r="E190" s="84">
        <v>44</v>
      </c>
      <c r="F190" s="84">
        <v>33</v>
      </c>
      <c r="G190" s="84"/>
      <c r="H190" s="84"/>
      <c r="I190" s="84">
        <f>SUM(D190:H190)</f>
        <v>143</v>
      </c>
      <c r="J190" s="141">
        <v>1090</v>
      </c>
      <c r="K190" s="203">
        <v>28</v>
      </c>
      <c r="L190" s="197">
        <v>14</v>
      </c>
      <c r="M190" s="84">
        <v>77</v>
      </c>
      <c r="N190" s="84">
        <v>66</v>
      </c>
      <c r="O190" s="90">
        <v>3</v>
      </c>
      <c r="P190" s="62"/>
      <c r="Q190" s="62"/>
    </row>
    <row r="191" spans="1:17" s="1" customFormat="1" x14ac:dyDescent="0.25">
      <c r="A191" s="163"/>
      <c r="B191" s="178"/>
      <c r="C191" s="84" t="s">
        <v>5</v>
      </c>
      <c r="D191" s="84">
        <v>248</v>
      </c>
      <c r="E191" s="84">
        <v>21</v>
      </c>
      <c r="F191" s="84">
        <v>67</v>
      </c>
      <c r="G191" s="84"/>
      <c r="H191" s="84"/>
      <c r="I191" s="84">
        <f>SUM(D191:H191)</f>
        <v>336</v>
      </c>
      <c r="J191" s="142"/>
      <c r="K191" s="204"/>
      <c r="L191" s="198"/>
      <c r="M191" s="84">
        <v>88</v>
      </c>
      <c r="N191" s="84">
        <v>248</v>
      </c>
      <c r="O191" s="90">
        <v>1</v>
      </c>
      <c r="P191" s="61"/>
      <c r="Q191" s="61"/>
    </row>
    <row r="192" spans="1:17" s="1" customFormat="1" x14ac:dyDescent="0.25">
      <c r="A192" s="163"/>
      <c r="B192" s="178"/>
      <c r="C192" s="84" t="s">
        <v>16</v>
      </c>
      <c r="D192" s="84">
        <v>26</v>
      </c>
      <c r="E192" s="84">
        <v>33</v>
      </c>
      <c r="F192" s="84">
        <v>40</v>
      </c>
      <c r="G192" s="84"/>
      <c r="H192" s="84"/>
      <c r="I192" s="84">
        <f>SUM(D192:H192)</f>
        <v>99</v>
      </c>
      <c r="J192" s="142"/>
      <c r="K192" s="204"/>
      <c r="L192" s="198"/>
      <c r="M192" s="84">
        <v>73</v>
      </c>
      <c r="N192" s="84">
        <v>26</v>
      </c>
      <c r="O192" s="86"/>
      <c r="P192" s="61"/>
      <c r="Q192" s="61"/>
    </row>
    <row r="193" spans="1:17" s="1" customFormat="1" x14ac:dyDescent="0.25">
      <c r="A193" s="163"/>
      <c r="B193" s="178"/>
      <c r="C193" s="84" t="s">
        <v>20</v>
      </c>
      <c r="D193" s="84">
        <v>14</v>
      </c>
      <c r="E193" s="84">
        <v>12</v>
      </c>
      <c r="F193" s="84">
        <v>26</v>
      </c>
      <c r="G193" s="84"/>
      <c r="H193" s="84"/>
      <c r="I193" s="84">
        <f>SUM(D193:H193)</f>
        <v>52</v>
      </c>
      <c r="J193" s="142"/>
      <c r="K193" s="204"/>
      <c r="L193" s="198"/>
      <c r="M193" s="84">
        <v>38</v>
      </c>
      <c r="N193" s="84">
        <v>14</v>
      </c>
      <c r="O193" s="90"/>
      <c r="P193" s="61"/>
      <c r="Q193" s="61"/>
    </row>
    <row r="194" spans="1:17" s="1" customFormat="1" x14ac:dyDescent="0.25">
      <c r="A194" s="163"/>
      <c r="B194" s="178"/>
      <c r="C194" s="84" t="s">
        <v>11</v>
      </c>
      <c r="D194" s="84">
        <v>116</v>
      </c>
      <c r="E194" s="84"/>
      <c r="F194" s="84"/>
      <c r="G194" s="84"/>
      <c r="H194" s="84"/>
      <c r="I194" s="84">
        <v>116</v>
      </c>
      <c r="J194" s="142"/>
      <c r="K194" s="204"/>
      <c r="L194" s="198"/>
      <c r="M194" s="84"/>
      <c r="N194" s="84">
        <v>116</v>
      </c>
      <c r="O194" s="90"/>
      <c r="P194" s="61"/>
      <c r="Q194" s="61"/>
    </row>
    <row r="195" spans="1:17" s="1" customFormat="1" x14ac:dyDescent="0.25">
      <c r="A195" s="163"/>
      <c r="B195" s="178"/>
      <c r="C195" s="84" t="s">
        <v>54</v>
      </c>
      <c r="D195" s="84">
        <v>62</v>
      </c>
      <c r="E195" s="84"/>
      <c r="F195" s="84">
        <v>21</v>
      </c>
      <c r="G195" s="84"/>
      <c r="H195" s="84"/>
      <c r="I195" s="84">
        <f>SUM(D195:H195)</f>
        <v>83</v>
      </c>
      <c r="J195" s="142"/>
      <c r="K195" s="204"/>
      <c r="L195" s="198"/>
      <c r="M195" s="84">
        <v>21</v>
      </c>
      <c r="N195" s="84">
        <v>62</v>
      </c>
      <c r="O195" s="90">
        <v>3</v>
      </c>
      <c r="P195" s="61"/>
      <c r="Q195" s="61"/>
    </row>
    <row r="196" spans="1:17" s="1" customFormat="1" x14ac:dyDescent="0.25">
      <c r="A196" s="163"/>
      <c r="B196" s="178"/>
      <c r="C196" s="84" t="s">
        <v>6</v>
      </c>
      <c r="D196" s="84">
        <v>54</v>
      </c>
      <c r="E196" s="84">
        <v>32</v>
      </c>
      <c r="F196" s="84">
        <v>25</v>
      </c>
      <c r="G196" s="84"/>
      <c r="H196" s="84"/>
      <c r="I196" s="84">
        <f>SUM(D196:H196)</f>
        <v>111</v>
      </c>
      <c r="J196" s="142"/>
      <c r="K196" s="204"/>
      <c r="L196" s="198"/>
      <c r="M196" s="84">
        <v>57</v>
      </c>
      <c r="N196" s="84">
        <v>54</v>
      </c>
      <c r="O196" s="90"/>
      <c r="P196" s="61"/>
      <c r="Q196" s="61"/>
    </row>
    <row r="197" spans="1:17" s="1" customFormat="1" x14ac:dyDescent="0.25">
      <c r="A197" s="163"/>
      <c r="B197" s="178"/>
      <c r="C197" s="84" t="s">
        <v>60</v>
      </c>
      <c r="D197" s="84">
        <v>14</v>
      </c>
      <c r="E197" s="84">
        <v>28</v>
      </c>
      <c r="F197" s="84">
        <v>7</v>
      </c>
      <c r="G197" s="84"/>
      <c r="H197" s="84"/>
      <c r="I197" s="84">
        <f>SUM(D197:H197)</f>
        <v>49</v>
      </c>
      <c r="J197" s="142"/>
      <c r="K197" s="204"/>
      <c r="L197" s="198"/>
      <c r="M197" s="84">
        <v>35</v>
      </c>
      <c r="N197" s="84">
        <v>14</v>
      </c>
      <c r="O197" s="90"/>
      <c r="P197" s="61"/>
      <c r="Q197" s="61"/>
    </row>
    <row r="198" spans="1:17" s="1" customFormat="1" ht="30" x14ac:dyDescent="0.25">
      <c r="A198" s="163"/>
      <c r="B198" s="178"/>
      <c r="C198" s="84" t="s">
        <v>59</v>
      </c>
      <c r="D198" s="84">
        <v>19</v>
      </c>
      <c r="E198" s="84">
        <v>52</v>
      </c>
      <c r="F198" s="84">
        <v>30</v>
      </c>
      <c r="G198" s="84"/>
      <c r="H198" s="84"/>
      <c r="I198" s="84">
        <f>SUM(D198:H198)</f>
        <v>101</v>
      </c>
      <c r="J198" s="142"/>
      <c r="K198" s="204"/>
      <c r="L198" s="198"/>
      <c r="M198" s="84">
        <v>82</v>
      </c>
      <c r="N198" s="84">
        <v>19</v>
      </c>
      <c r="O198" s="90"/>
      <c r="P198" s="61"/>
      <c r="Q198" s="61"/>
    </row>
    <row r="199" spans="1:17" s="1" customFormat="1" x14ac:dyDescent="0.25">
      <c r="A199" s="152"/>
      <c r="B199" s="179"/>
      <c r="C199" s="6" t="s">
        <v>27</v>
      </c>
      <c r="D199" s="85">
        <f>SUM(D190:D198)</f>
        <v>619</v>
      </c>
      <c r="E199" s="85">
        <f>SUM(E190:E198)</f>
        <v>222</v>
      </c>
      <c r="F199" s="85">
        <f>SUM(F190:F198)</f>
        <v>249</v>
      </c>
      <c r="G199" s="85"/>
      <c r="H199" s="85"/>
      <c r="I199" s="85">
        <v>1090</v>
      </c>
      <c r="J199" s="143"/>
      <c r="K199" s="205"/>
      <c r="L199" s="199"/>
      <c r="M199" s="85">
        <f>SUM(M190:M198)</f>
        <v>471</v>
      </c>
      <c r="N199" s="85">
        <f>SUM(N190:N198)</f>
        <v>619</v>
      </c>
      <c r="O199" s="86">
        <v>7</v>
      </c>
      <c r="P199" s="61"/>
      <c r="Q199" s="61"/>
    </row>
    <row r="200" spans="1:17" s="1" customFormat="1" x14ac:dyDescent="0.25">
      <c r="A200" s="151">
        <v>48</v>
      </c>
      <c r="B200" s="177" t="s">
        <v>45</v>
      </c>
      <c r="C200" s="84" t="s">
        <v>58</v>
      </c>
      <c r="D200" s="84">
        <v>15</v>
      </c>
      <c r="E200" s="84">
        <v>22</v>
      </c>
      <c r="F200" s="84">
        <v>30</v>
      </c>
      <c r="G200" s="84"/>
      <c r="H200" s="84"/>
      <c r="I200" s="84">
        <f>SUM(D200:H200)</f>
        <v>67</v>
      </c>
      <c r="J200" s="138">
        <v>1010</v>
      </c>
      <c r="K200" s="139">
        <v>34</v>
      </c>
      <c r="L200" s="140">
        <v>22</v>
      </c>
      <c r="M200" s="84">
        <v>52</v>
      </c>
      <c r="N200" s="84">
        <v>15</v>
      </c>
      <c r="O200" s="90">
        <v>1</v>
      </c>
      <c r="P200" s="61"/>
      <c r="Q200" s="61"/>
    </row>
    <row r="201" spans="1:17" s="30" customFormat="1" x14ac:dyDescent="0.25">
      <c r="A201" s="163"/>
      <c r="B201" s="178"/>
      <c r="C201" s="84" t="s">
        <v>15</v>
      </c>
      <c r="D201" s="84">
        <v>103</v>
      </c>
      <c r="E201" s="84">
        <v>92</v>
      </c>
      <c r="F201" s="84">
        <v>68</v>
      </c>
      <c r="G201" s="84"/>
      <c r="H201" s="84"/>
      <c r="I201" s="84">
        <f>SUM(D201:H201)</f>
        <v>263</v>
      </c>
      <c r="J201" s="138"/>
      <c r="K201" s="139"/>
      <c r="L201" s="140"/>
      <c r="M201" s="84">
        <v>160</v>
      </c>
      <c r="N201" s="84">
        <v>103</v>
      </c>
      <c r="O201" s="90">
        <v>1</v>
      </c>
      <c r="P201" s="62"/>
      <c r="Q201" s="62"/>
    </row>
    <row r="202" spans="1:17" s="1" customFormat="1" x14ac:dyDescent="0.25">
      <c r="A202" s="163"/>
      <c r="B202" s="178"/>
      <c r="C202" s="84" t="s">
        <v>5</v>
      </c>
      <c r="D202" s="84">
        <v>56</v>
      </c>
      <c r="E202" s="84"/>
      <c r="F202" s="84"/>
      <c r="G202" s="84"/>
      <c r="H202" s="84"/>
      <c r="I202" s="84">
        <v>56</v>
      </c>
      <c r="J202" s="138"/>
      <c r="K202" s="139"/>
      <c r="L202" s="140"/>
      <c r="M202" s="84"/>
      <c r="N202" s="84">
        <v>56</v>
      </c>
      <c r="O202" s="90"/>
      <c r="P202" s="61"/>
      <c r="Q202" s="61"/>
    </row>
    <row r="203" spans="1:17" s="1" customFormat="1" ht="30" x14ac:dyDescent="0.25">
      <c r="A203" s="163"/>
      <c r="B203" s="178"/>
      <c r="C203" s="84" t="s">
        <v>115</v>
      </c>
      <c r="D203" s="84"/>
      <c r="E203" s="84">
        <v>39</v>
      </c>
      <c r="F203" s="84"/>
      <c r="G203" s="84"/>
      <c r="H203" s="84"/>
      <c r="I203" s="84">
        <v>39</v>
      </c>
      <c r="J203" s="138"/>
      <c r="K203" s="139"/>
      <c r="L203" s="140"/>
      <c r="M203" s="84">
        <v>39</v>
      </c>
      <c r="N203" s="84"/>
      <c r="O203" s="90"/>
      <c r="P203" s="61"/>
      <c r="Q203" s="61"/>
    </row>
    <row r="204" spans="1:17" s="1" customFormat="1" x14ac:dyDescent="0.25">
      <c r="A204" s="163"/>
      <c r="B204" s="178"/>
      <c r="C204" s="84" t="s">
        <v>10</v>
      </c>
      <c r="D204" s="84">
        <v>33</v>
      </c>
      <c r="E204" s="84">
        <v>23</v>
      </c>
      <c r="F204" s="84"/>
      <c r="G204" s="84"/>
      <c r="H204" s="84"/>
      <c r="I204" s="84">
        <f>SUM(D204:H204)</f>
        <v>56</v>
      </c>
      <c r="J204" s="138"/>
      <c r="K204" s="139"/>
      <c r="L204" s="140"/>
      <c r="M204" s="84">
        <v>23</v>
      </c>
      <c r="N204" s="84">
        <v>33</v>
      </c>
      <c r="O204" s="90"/>
      <c r="P204" s="61"/>
      <c r="Q204" s="61"/>
    </row>
    <row r="205" spans="1:17" s="1" customFormat="1" x14ac:dyDescent="0.25">
      <c r="A205" s="163"/>
      <c r="B205" s="178"/>
      <c r="C205" s="84" t="s">
        <v>20</v>
      </c>
      <c r="D205" s="84">
        <v>18</v>
      </c>
      <c r="E205" s="84"/>
      <c r="F205" s="84"/>
      <c r="G205" s="84"/>
      <c r="H205" s="84"/>
      <c r="I205" s="84">
        <v>18</v>
      </c>
      <c r="J205" s="138"/>
      <c r="K205" s="139"/>
      <c r="L205" s="140"/>
      <c r="M205" s="84"/>
      <c r="N205" s="84">
        <v>18</v>
      </c>
      <c r="O205" s="86"/>
      <c r="P205" s="61"/>
      <c r="Q205" s="61"/>
    </row>
    <row r="206" spans="1:17" s="1" customFormat="1" x14ac:dyDescent="0.25">
      <c r="A206" s="163"/>
      <c r="B206" s="178"/>
      <c r="C206" s="84" t="s">
        <v>11</v>
      </c>
      <c r="D206" s="84"/>
      <c r="E206" s="84">
        <v>39</v>
      </c>
      <c r="F206" s="84">
        <v>43</v>
      </c>
      <c r="G206" s="84"/>
      <c r="H206" s="84"/>
      <c r="I206" s="84">
        <f>SUM(E206:H206)</f>
        <v>82</v>
      </c>
      <c r="J206" s="138"/>
      <c r="K206" s="139"/>
      <c r="L206" s="140"/>
      <c r="M206" s="84">
        <v>82</v>
      </c>
      <c r="N206" s="84"/>
      <c r="O206" s="90"/>
      <c r="P206" s="61"/>
      <c r="Q206" s="61"/>
    </row>
    <row r="207" spans="1:17" s="1" customFormat="1" x14ac:dyDescent="0.25">
      <c r="A207" s="163"/>
      <c r="B207" s="178"/>
      <c r="C207" s="84" t="s">
        <v>14</v>
      </c>
      <c r="D207" s="84">
        <v>41</v>
      </c>
      <c r="E207" s="84">
        <v>33</v>
      </c>
      <c r="F207" s="84">
        <v>38</v>
      </c>
      <c r="G207" s="84"/>
      <c r="H207" s="84"/>
      <c r="I207" s="84">
        <f>SUM(D207:H207)</f>
        <v>112</v>
      </c>
      <c r="J207" s="138"/>
      <c r="K207" s="139"/>
      <c r="L207" s="140"/>
      <c r="M207" s="84">
        <v>71</v>
      </c>
      <c r="N207" s="84">
        <v>41</v>
      </c>
      <c r="O207" s="90"/>
      <c r="P207" s="61"/>
      <c r="Q207" s="61"/>
    </row>
    <row r="208" spans="1:17" s="1" customFormat="1" x14ac:dyDescent="0.25">
      <c r="A208" s="163"/>
      <c r="B208" s="178"/>
      <c r="C208" s="84" t="s">
        <v>12</v>
      </c>
      <c r="D208" s="84">
        <v>23</v>
      </c>
      <c r="E208" s="84"/>
      <c r="F208" s="84">
        <v>14</v>
      </c>
      <c r="G208" s="84"/>
      <c r="H208" s="84"/>
      <c r="I208" s="84">
        <f>SUM(D208:H208)</f>
        <v>37</v>
      </c>
      <c r="J208" s="138"/>
      <c r="K208" s="139"/>
      <c r="L208" s="140"/>
      <c r="M208" s="84">
        <v>14</v>
      </c>
      <c r="N208" s="84">
        <v>23</v>
      </c>
      <c r="O208" s="90"/>
      <c r="P208" s="61"/>
      <c r="Q208" s="61"/>
    </row>
    <row r="209" spans="1:17" s="1" customFormat="1" x14ac:dyDescent="0.25">
      <c r="A209" s="163"/>
      <c r="B209" s="178"/>
      <c r="C209" s="84" t="s">
        <v>56</v>
      </c>
      <c r="D209" s="84">
        <v>19</v>
      </c>
      <c r="E209" s="84">
        <v>13</v>
      </c>
      <c r="F209" s="84">
        <v>12</v>
      </c>
      <c r="G209" s="84"/>
      <c r="H209" s="84"/>
      <c r="I209" s="84">
        <f>SUM(D209:H209)</f>
        <v>44</v>
      </c>
      <c r="J209" s="138"/>
      <c r="K209" s="139"/>
      <c r="L209" s="140"/>
      <c r="M209" s="84">
        <v>25</v>
      </c>
      <c r="N209" s="84">
        <v>19</v>
      </c>
      <c r="O209" s="90"/>
      <c r="P209" s="61"/>
      <c r="Q209" s="61"/>
    </row>
    <row r="210" spans="1:17" s="1" customFormat="1" x14ac:dyDescent="0.25">
      <c r="A210" s="163"/>
      <c r="B210" s="178"/>
      <c r="C210" s="84" t="s">
        <v>22</v>
      </c>
      <c r="D210" s="84"/>
      <c r="E210" s="84">
        <v>21</v>
      </c>
      <c r="F210" s="84">
        <v>60</v>
      </c>
      <c r="G210" s="84"/>
      <c r="H210" s="84"/>
      <c r="I210" s="84">
        <f>SUM(E210:H210)</f>
        <v>81</v>
      </c>
      <c r="J210" s="138"/>
      <c r="K210" s="139"/>
      <c r="L210" s="140"/>
      <c r="M210" s="84">
        <v>81</v>
      </c>
      <c r="N210" s="84"/>
      <c r="O210" s="90"/>
      <c r="P210" s="61"/>
      <c r="Q210" s="61"/>
    </row>
    <row r="211" spans="1:17" s="1" customFormat="1" x14ac:dyDescent="0.25">
      <c r="A211" s="163"/>
      <c r="B211" s="178"/>
      <c r="C211" s="84" t="s">
        <v>23</v>
      </c>
      <c r="D211" s="84"/>
      <c r="E211" s="84">
        <v>18</v>
      </c>
      <c r="F211" s="84">
        <v>27</v>
      </c>
      <c r="G211" s="84"/>
      <c r="H211" s="84"/>
      <c r="I211" s="84">
        <f>SUM(E211:H211)</f>
        <v>45</v>
      </c>
      <c r="J211" s="138"/>
      <c r="K211" s="139"/>
      <c r="L211" s="140"/>
      <c r="M211" s="84">
        <v>45</v>
      </c>
      <c r="N211" s="84"/>
      <c r="O211" s="90"/>
      <c r="P211" s="61"/>
      <c r="Q211" s="61"/>
    </row>
    <row r="212" spans="1:17" s="1" customFormat="1" ht="30" x14ac:dyDescent="0.25">
      <c r="A212" s="163"/>
      <c r="B212" s="178"/>
      <c r="C212" s="84" t="s">
        <v>59</v>
      </c>
      <c r="D212" s="84"/>
      <c r="E212" s="84">
        <v>47</v>
      </c>
      <c r="F212" s="84">
        <v>63</v>
      </c>
      <c r="G212" s="84"/>
      <c r="H212" s="84"/>
      <c r="I212" s="84">
        <f>SUM(E212:H212)</f>
        <v>110</v>
      </c>
      <c r="J212" s="138"/>
      <c r="K212" s="139"/>
      <c r="L212" s="140"/>
      <c r="M212" s="84">
        <v>110</v>
      </c>
      <c r="N212" s="84"/>
      <c r="O212" s="86"/>
      <c r="P212" s="61"/>
      <c r="Q212" s="61"/>
    </row>
    <row r="213" spans="1:17" s="1" customFormat="1" x14ac:dyDescent="0.25">
      <c r="A213" s="152"/>
      <c r="B213" s="179"/>
      <c r="C213" s="6" t="s">
        <v>27</v>
      </c>
      <c r="D213" s="85">
        <f>SUM(D200:D212)</f>
        <v>308</v>
      </c>
      <c r="E213" s="85">
        <f>SUM(E200:E212)</f>
        <v>347</v>
      </c>
      <c r="F213" s="85">
        <f>SUM(F200:F212)</f>
        <v>355</v>
      </c>
      <c r="G213" s="85"/>
      <c r="H213" s="85"/>
      <c r="I213" s="85">
        <v>1010</v>
      </c>
      <c r="J213" s="138"/>
      <c r="K213" s="139"/>
      <c r="L213" s="140"/>
      <c r="M213" s="85">
        <f>SUM(M200:M212)</f>
        <v>702</v>
      </c>
      <c r="N213" s="85">
        <f>SUM(N200:N212)</f>
        <v>308</v>
      </c>
      <c r="O213" s="86">
        <v>2</v>
      </c>
      <c r="P213" s="61"/>
      <c r="Q213" s="61"/>
    </row>
    <row r="214" spans="1:17" s="1" customFormat="1" ht="15" customHeight="1" x14ac:dyDescent="0.25">
      <c r="A214" s="151">
        <v>49</v>
      </c>
      <c r="B214" s="183" t="s">
        <v>46</v>
      </c>
      <c r="C214" s="84" t="s">
        <v>78</v>
      </c>
      <c r="D214" s="84">
        <v>27</v>
      </c>
      <c r="E214" s="84">
        <v>52</v>
      </c>
      <c r="F214" s="84">
        <v>19</v>
      </c>
      <c r="G214" s="84"/>
      <c r="H214" s="84"/>
      <c r="I214" s="84">
        <f t="shared" ref="I214:I222" si="24">SUM(D214:H214)</f>
        <v>98</v>
      </c>
      <c r="J214" s="138">
        <f>I223</f>
        <v>549</v>
      </c>
      <c r="K214" s="138">
        <v>16</v>
      </c>
      <c r="L214" s="140">
        <v>10</v>
      </c>
      <c r="M214" s="84">
        <f>E214+F214+G214</f>
        <v>71</v>
      </c>
      <c r="N214" s="89">
        <f>D214</f>
        <v>27</v>
      </c>
      <c r="O214" s="101"/>
      <c r="P214" s="61"/>
      <c r="Q214" s="61"/>
    </row>
    <row r="215" spans="1:17" s="1" customFormat="1" x14ac:dyDescent="0.25">
      <c r="A215" s="163"/>
      <c r="B215" s="184"/>
      <c r="C215" s="84" t="s">
        <v>63</v>
      </c>
      <c r="D215" s="84">
        <v>20</v>
      </c>
      <c r="E215" s="84">
        <v>31</v>
      </c>
      <c r="F215" s="84">
        <v>14</v>
      </c>
      <c r="G215" s="84"/>
      <c r="H215" s="84"/>
      <c r="I215" s="84">
        <f t="shared" si="24"/>
        <v>65</v>
      </c>
      <c r="J215" s="138"/>
      <c r="K215" s="138"/>
      <c r="L215" s="140"/>
      <c r="M215" s="84">
        <f t="shared" ref="M215:M222" si="25">E215+F215+G215</f>
        <v>45</v>
      </c>
      <c r="N215" s="89">
        <f t="shared" ref="N215:N222" si="26">D215</f>
        <v>20</v>
      </c>
      <c r="O215" s="101"/>
      <c r="P215" s="61"/>
      <c r="Q215" s="61"/>
    </row>
    <row r="216" spans="1:17" s="1" customFormat="1" x14ac:dyDescent="0.25">
      <c r="A216" s="163"/>
      <c r="B216" s="184"/>
      <c r="C216" s="84" t="s">
        <v>66</v>
      </c>
      <c r="D216" s="84">
        <v>9</v>
      </c>
      <c r="E216" s="84"/>
      <c r="F216" s="84"/>
      <c r="G216" s="84"/>
      <c r="H216" s="84"/>
      <c r="I216" s="84">
        <f t="shared" si="24"/>
        <v>9</v>
      </c>
      <c r="J216" s="138"/>
      <c r="K216" s="138"/>
      <c r="L216" s="140"/>
      <c r="M216" s="84">
        <f t="shared" si="25"/>
        <v>0</v>
      </c>
      <c r="N216" s="89">
        <f t="shared" si="26"/>
        <v>9</v>
      </c>
      <c r="O216" s="101"/>
      <c r="P216" s="61"/>
      <c r="Q216" s="61"/>
    </row>
    <row r="217" spans="1:17" s="1" customFormat="1" x14ac:dyDescent="0.25">
      <c r="A217" s="163"/>
      <c r="B217" s="184"/>
      <c r="C217" s="84" t="s">
        <v>54</v>
      </c>
      <c r="D217" s="84"/>
      <c r="E217" s="84">
        <v>22</v>
      </c>
      <c r="F217" s="84">
        <v>6</v>
      </c>
      <c r="G217" s="84"/>
      <c r="H217" s="84"/>
      <c r="I217" s="84">
        <f t="shared" si="24"/>
        <v>28</v>
      </c>
      <c r="J217" s="138"/>
      <c r="K217" s="138"/>
      <c r="L217" s="140"/>
      <c r="M217" s="84">
        <f t="shared" si="25"/>
        <v>28</v>
      </c>
      <c r="N217" s="89">
        <f t="shared" si="26"/>
        <v>0</v>
      </c>
      <c r="O217" s="101"/>
      <c r="P217" s="61"/>
      <c r="Q217" s="61"/>
    </row>
    <row r="218" spans="1:17" s="1" customFormat="1" x14ac:dyDescent="0.25">
      <c r="A218" s="163"/>
      <c r="B218" s="184"/>
      <c r="C218" s="84" t="s">
        <v>28</v>
      </c>
      <c r="D218" s="84">
        <v>48</v>
      </c>
      <c r="E218" s="84">
        <v>25</v>
      </c>
      <c r="F218" s="84">
        <v>24</v>
      </c>
      <c r="G218" s="84"/>
      <c r="H218" s="84"/>
      <c r="I218" s="84">
        <f t="shared" si="24"/>
        <v>97</v>
      </c>
      <c r="J218" s="138"/>
      <c r="K218" s="138"/>
      <c r="L218" s="140"/>
      <c r="M218" s="84">
        <f t="shared" si="25"/>
        <v>49</v>
      </c>
      <c r="N218" s="89">
        <f t="shared" si="26"/>
        <v>48</v>
      </c>
      <c r="O218" s="101"/>
      <c r="P218" s="61"/>
      <c r="Q218" s="61"/>
    </row>
    <row r="219" spans="1:17" s="1" customFormat="1" x14ac:dyDescent="0.25">
      <c r="A219" s="163"/>
      <c r="B219" s="184"/>
      <c r="C219" s="84" t="s">
        <v>57</v>
      </c>
      <c r="D219" s="84">
        <v>28</v>
      </c>
      <c r="E219" s="84">
        <v>10</v>
      </c>
      <c r="F219" s="84">
        <v>9</v>
      </c>
      <c r="G219" s="84"/>
      <c r="H219" s="84"/>
      <c r="I219" s="84">
        <f t="shared" si="24"/>
        <v>47</v>
      </c>
      <c r="J219" s="138"/>
      <c r="K219" s="138"/>
      <c r="L219" s="140"/>
      <c r="M219" s="84">
        <f t="shared" si="25"/>
        <v>19</v>
      </c>
      <c r="N219" s="89">
        <f t="shared" si="26"/>
        <v>28</v>
      </c>
      <c r="O219" s="101"/>
      <c r="P219" s="61"/>
      <c r="Q219" s="61"/>
    </row>
    <row r="220" spans="1:17" s="1" customFormat="1" x14ac:dyDescent="0.25">
      <c r="A220" s="163"/>
      <c r="B220" s="184"/>
      <c r="C220" s="84" t="s">
        <v>6</v>
      </c>
      <c r="D220" s="84">
        <v>30</v>
      </c>
      <c r="E220" s="84">
        <v>88</v>
      </c>
      <c r="F220" s="84">
        <v>23</v>
      </c>
      <c r="G220" s="84"/>
      <c r="H220" s="84"/>
      <c r="I220" s="84">
        <f t="shared" si="24"/>
        <v>141</v>
      </c>
      <c r="J220" s="138"/>
      <c r="K220" s="138"/>
      <c r="L220" s="140"/>
      <c r="M220" s="84">
        <f t="shared" si="25"/>
        <v>111</v>
      </c>
      <c r="N220" s="89">
        <f t="shared" si="26"/>
        <v>30</v>
      </c>
      <c r="O220" s="101"/>
      <c r="P220" s="61"/>
      <c r="Q220" s="61"/>
    </row>
    <row r="221" spans="1:17" s="1" customFormat="1" x14ac:dyDescent="0.25">
      <c r="A221" s="163"/>
      <c r="B221" s="184"/>
      <c r="C221" s="84" t="s">
        <v>18</v>
      </c>
      <c r="D221" s="84"/>
      <c r="E221" s="84">
        <v>45</v>
      </c>
      <c r="F221" s="84">
        <v>8</v>
      </c>
      <c r="G221" s="84"/>
      <c r="H221" s="84"/>
      <c r="I221" s="84">
        <f t="shared" si="24"/>
        <v>53</v>
      </c>
      <c r="J221" s="138"/>
      <c r="K221" s="138"/>
      <c r="L221" s="140"/>
      <c r="M221" s="84">
        <f t="shared" si="25"/>
        <v>53</v>
      </c>
      <c r="N221" s="89">
        <f t="shared" si="26"/>
        <v>0</v>
      </c>
      <c r="O221" s="101"/>
      <c r="P221" s="61"/>
      <c r="Q221" s="61"/>
    </row>
    <row r="222" spans="1:17" s="1" customFormat="1" x14ac:dyDescent="0.25">
      <c r="A222" s="163"/>
      <c r="B222" s="184"/>
      <c r="C222" s="84" t="s">
        <v>52</v>
      </c>
      <c r="D222" s="84">
        <v>11</v>
      </c>
      <c r="E222" s="84"/>
      <c r="F222" s="84"/>
      <c r="G222" s="84"/>
      <c r="H222" s="84"/>
      <c r="I222" s="84">
        <f t="shared" si="24"/>
        <v>11</v>
      </c>
      <c r="J222" s="138"/>
      <c r="K222" s="138"/>
      <c r="L222" s="140"/>
      <c r="M222" s="84">
        <f t="shared" si="25"/>
        <v>0</v>
      </c>
      <c r="N222" s="89">
        <f t="shared" si="26"/>
        <v>11</v>
      </c>
      <c r="O222" s="101"/>
      <c r="P222" s="61"/>
      <c r="Q222" s="61"/>
    </row>
    <row r="223" spans="1:17" s="1" customFormat="1" x14ac:dyDescent="0.25">
      <c r="A223" s="152"/>
      <c r="B223" s="185"/>
      <c r="C223" s="6" t="s">
        <v>27</v>
      </c>
      <c r="D223" s="85">
        <f>D222+D221+D220+D219+D218+D217+D216+D215+D214</f>
        <v>173</v>
      </c>
      <c r="E223" s="85">
        <f>E222+E221+E220+E219+E218+E217+E216+E215+E214</f>
        <v>273</v>
      </c>
      <c r="F223" s="85">
        <f>F222+F221+F220+F219+F218+F217+F216+F215+F214</f>
        <v>103</v>
      </c>
      <c r="G223" s="85">
        <f>G222+G221+G220+G219+G218+G217+G216+G215+G214</f>
        <v>0</v>
      </c>
      <c r="H223" s="85">
        <f>H222+H221+H220+H219+H218+H217+H216+H215+H214</f>
        <v>0</v>
      </c>
      <c r="I223" s="85">
        <f t="shared" ref="I223" si="27">H223+G223+F223+E223+D223</f>
        <v>549</v>
      </c>
      <c r="J223" s="138"/>
      <c r="K223" s="138"/>
      <c r="L223" s="140"/>
      <c r="M223" s="85">
        <f>M222+M221+M220+M219+M218+M217+M216+M215+M214</f>
        <v>376</v>
      </c>
      <c r="N223" s="85">
        <f>N222+N221+N220+N219+N218+N217+N216+N215+N214</f>
        <v>173</v>
      </c>
      <c r="O223" s="101"/>
      <c r="P223" s="61"/>
      <c r="Q223" s="61"/>
    </row>
    <row r="224" spans="1:17" s="1" customFormat="1" x14ac:dyDescent="0.25">
      <c r="A224" s="151">
        <v>65</v>
      </c>
      <c r="B224" s="177" t="s">
        <v>47</v>
      </c>
      <c r="C224" s="84" t="s">
        <v>69</v>
      </c>
      <c r="D224" s="84">
        <v>169</v>
      </c>
      <c r="E224" s="84"/>
      <c r="F224" s="84"/>
      <c r="G224" s="84"/>
      <c r="H224" s="84"/>
      <c r="I224" s="84">
        <f t="shared" ref="I224:I239" si="28">SUM(D224:H224)</f>
        <v>169</v>
      </c>
      <c r="J224" s="147">
        <v>1059</v>
      </c>
      <c r="K224" s="147">
        <v>42</v>
      </c>
      <c r="L224" s="186">
        <v>22</v>
      </c>
      <c r="M224" s="90">
        <f>E224+F224</f>
        <v>0</v>
      </c>
      <c r="N224" s="11">
        <f t="shared" ref="N224:N239" si="29">D224</f>
        <v>169</v>
      </c>
      <c r="O224" s="29">
        <v>1</v>
      </c>
      <c r="P224" s="61"/>
      <c r="Q224" s="61"/>
    </row>
    <row r="225" spans="1:17" s="1" customFormat="1" x14ac:dyDescent="0.25">
      <c r="A225" s="163"/>
      <c r="B225" s="178"/>
      <c r="C225" s="84" t="s">
        <v>33</v>
      </c>
      <c r="D225" s="84">
        <v>10</v>
      </c>
      <c r="E225" s="84"/>
      <c r="F225" s="84"/>
      <c r="G225" s="84"/>
      <c r="H225" s="84"/>
      <c r="I225" s="84">
        <f t="shared" si="28"/>
        <v>10</v>
      </c>
      <c r="J225" s="148"/>
      <c r="K225" s="148"/>
      <c r="L225" s="187"/>
      <c r="M225" s="90">
        <f>E225+F225</f>
        <v>0</v>
      </c>
      <c r="N225" s="11">
        <f t="shared" si="29"/>
        <v>10</v>
      </c>
      <c r="O225" s="29"/>
      <c r="P225" s="61"/>
      <c r="Q225" s="61"/>
    </row>
    <row r="226" spans="1:17" s="1" customFormat="1" ht="15.75" customHeight="1" x14ac:dyDescent="0.25">
      <c r="A226" s="163"/>
      <c r="B226" s="178"/>
      <c r="C226" s="84" t="s">
        <v>11</v>
      </c>
      <c r="D226" s="84">
        <v>101</v>
      </c>
      <c r="E226" s="84"/>
      <c r="F226" s="84"/>
      <c r="G226" s="84"/>
      <c r="H226" s="84"/>
      <c r="I226" s="84">
        <f t="shared" si="28"/>
        <v>101</v>
      </c>
      <c r="J226" s="148"/>
      <c r="K226" s="148"/>
      <c r="L226" s="187"/>
      <c r="M226" s="90">
        <f>E226+F226</f>
        <v>0</v>
      </c>
      <c r="N226" s="11">
        <f t="shared" si="29"/>
        <v>101</v>
      </c>
      <c r="O226" s="29"/>
      <c r="P226" s="61"/>
      <c r="Q226" s="61"/>
    </row>
    <row r="227" spans="1:17" s="1" customFormat="1" x14ac:dyDescent="0.25">
      <c r="A227" s="163"/>
      <c r="B227" s="178"/>
      <c r="C227" s="84" t="s">
        <v>88</v>
      </c>
      <c r="D227" s="84">
        <v>41</v>
      </c>
      <c r="E227" s="84"/>
      <c r="F227" s="84"/>
      <c r="G227" s="84"/>
      <c r="H227" s="84"/>
      <c r="I227" s="84">
        <f t="shared" si="28"/>
        <v>41</v>
      </c>
      <c r="J227" s="148"/>
      <c r="K227" s="148"/>
      <c r="L227" s="187"/>
      <c r="M227" s="90">
        <f>E227+F227</f>
        <v>0</v>
      </c>
      <c r="N227" s="11">
        <f t="shared" si="29"/>
        <v>41</v>
      </c>
      <c r="O227" s="29"/>
      <c r="P227" s="61"/>
      <c r="Q227" s="61"/>
    </row>
    <row r="228" spans="1:17" s="1" customFormat="1" x14ac:dyDescent="0.25">
      <c r="A228" s="163"/>
      <c r="B228" s="178"/>
      <c r="C228" s="84" t="s">
        <v>5</v>
      </c>
      <c r="D228" s="84">
        <v>115</v>
      </c>
      <c r="E228" s="84"/>
      <c r="F228" s="84"/>
      <c r="G228" s="84"/>
      <c r="H228" s="84"/>
      <c r="I228" s="84">
        <f t="shared" si="28"/>
        <v>115</v>
      </c>
      <c r="J228" s="148"/>
      <c r="K228" s="148"/>
      <c r="L228" s="187"/>
      <c r="M228" s="90"/>
      <c r="N228" s="11">
        <f t="shared" si="29"/>
        <v>115</v>
      </c>
      <c r="O228" s="29">
        <v>1</v>
      </c>
      <c r="P228" s="61"/>
      <c r="Q228" s="61"/>
    </row>
    <row r="229" spans="1:17" s="1" customFormat="1" x14ac:dyDescent="0.25">
      <c r="A229" s="163"/>
      <c r="B229" s="178"/>
      <c r="C229" s="84" t="s">
        <v>66</v>
      </c>
      <c r="D229" s="84">
        <v>81</v>
      </c>
      <c r="E229" s="84"/>
      <c r="F229" s="84"/>
      <c r="G229" s="84"/>
      <c r="H229" s="84"/>
      <c r="I229" s="84">
        <f t="shared" si="28"/>
        <v>81</v>
      </c>
      <c r="J229" s="148"/>
      <c r="K229" s="148"/>
      <c r="L229" s="187"/>
      <c r="M229" s="90">
        <f>E229+F229</f>
        <v>0</v>
      </c>
      <c r="N229" s="11">
        <f t="shared" si="29"/>
        <v>81</v>
      </c>
      <c r="O229" s="29">
        <v>1</v>
      </c>
      <c r="P229" s="61"/>
      <c r="Q229" s="61"/>
    </row>
    <row r="230" spans="1:17" s="1" customFormat="1" x14ac:dyDescent="0.25">
      <c r="A230" s="163"/>
      <c r="B230" s="178"/>
      <c r="C230" s="84" t="s">
        <v>55</v>
      </c>
      <c r="D230" s="84">
        <v>37</v>
      </c>
      <c r="E230" s="84"/>
      <c r="F230" s="84"/>
      <c r="G230" s="84"/>
      <c r="H230" s="84"/>
      <c r="I230" s="84">
        <f t="shared" si="28"/>
        <v>37</v>
      </c>
      <c r="J230" s="148"/>
      <c r="K230" s="148"/>
      <c r="L230" s="187"/>
      <c r="M230" s="90"/>
      <c r="N230" s="11">
        <f t="shared" si="29"/>
        <v>37</v>
      </c>
      <c r="O230" s="29">
        <v>1</v>
      </c>
      <c r="P230" s="61"/>
      <c r="Q230" s="61"/>
    </row>
    <row r="231" spans="1:17" s="1" customFormat="1" x14ac:dyDescent="0.25">
      <c r="A231" s="163"/>
      <c r="B231" s="178"/>
      <c r="C231" s="84" t="s">
        <v>10</v>
      </c>
      <c r="D231" s="84">
        <v>71</v>
      </c>
      <c r="E231" s="84"/>
      <c r="F231" s="84"/>
      <c r="G231" s="84"/>
      <c r="H231" s="84"/>
      <c r="I231" s="84">
        <f t="shared" si="28"/>
        <v>71</v>
      </c>
      <c r="J231" s="148"/>
      <c r="K231" s="148"/>
      <c r="L231" s="187"/>
      <c r="M231" s="90">
        <f>E231+F231</f>
        <v>0</v>
      </c>
      <c r="N231" s="11">
        <f t="shared" si="29"/>
        <v>71</v>
      </c>
      <c r="O231" s="29"/>
      <c r="P231" s="61"/>
      <c r="Q231" s="61"/>
    </row>
    <row r="232" spans="1:17" s="1" customFormat="1" x14ac:dyDescent="0.25">
      <c r="A232" s="163"/>
      <c r="B232" s="178"/>
      <c r="C232" s="84" t="s">
        <v>50</v>
      </c>
      <c r="D232" s="84">
        <v>26</v>
      </c>
      <c r="E232" s="84"/>
      <c r="F232" s="84"/>
      <c r="G232" s="84"/>
      <c r="H232" s="84"/>
      <c r="I232" s="84">
        <f t="shared" si="28"/>
        <v>26</v>
      </c>
      <c r="J232" s="148"/>
      <c r="K232" s="148"/>
      <c r="L232" s="187"/>
      <c r="M232" s="90"/>
      <c r="N232" s="11">
        <f t="shared" si="29"/>
        <v>26</v>
      </c>
      <c r="O232" s="29"/>
      <c r="P232" s="61"/>
      <c r="Q232" s="61"/>
    </row>
    <row r="233" spans="1:17" s="1" customFormat="1" x14ac:dyDescent="0.25">
      <c r="A233" s="163"/>
      <c r="B233" s="178"/>
      <c r="C233" s="84" t="s">
        <v>13</v>
      </c>
      <c r="D233" s="84">
        <v>106</v>
      </c>
      <c r="E233" s="84"/>
      <c r="F233" s="84"/>
      <c r="G233" s="84"/>
      <c r="H233" s="84"/>
      <c r="I233" s="84">
        <f t="shared" si="28"/>
        <v>106</v>
      </c>
      <c r="J233" s="148"/>
      <c r="K233" s="148"/>
      <c r="L233" s="187"/>
      <c r="M233" s="90">
        <f>E233+F233</f>
        <v>0</v>
      </c>
      <c r="N233" s="11">
        <f t="shared" si="29"/>
        <v>106</v>
      </c>
      <c r="O233" s="29">
        <v>4</v>
      </c>
      <c r="P233" s="61"/>
      <c r="Q233" s="61"/>
    </row>
    <row r="234" spans="1:17" s="1" customFormat="1" x14ac:dyDescent="0.25">
      <c r="A234" s="163"/>
      <c r="B234" s="178"/>
      <c r="C234" s="84" t="s">
        <v>12</v>
      </c>
      <c r="D234" s="84">
        <v>13</v>
      </c>
      <c r="E234" s="84"/>
      <c r="F234" s="84"/>
      <c r="G234" s="84"/>
      <c r="H234" s="84"/>
      <c r="I234" s="84">
        <f t="shared" si="28"/>
        <v>13</v>
      </c>
      <c r="J234" s="148"/>
      <c r="K234" s="148"/>
      <c r="L234" s="187"/>
      <c r="M234" s="90"/>
      <c r="N234" s="11">
        <f t="shared" si="29"/>
        <v>13</v>
      </c>
      <c r="O234" s="90"/>
      <c r="P234" s="61"/>
      <c r="Q234" s="61"/>
    </row>
    <row r="235" spans="1:17" s="1" customFormat="1" ht="30" x14ac:dyDescent="0.25">
      <c r="A235" s="163"/>
      <c r="B235" s="178"/>
      <c r="C235" s="84" t="s">
        <v>59</v>
      </c>
      <c r="D235" s="84">
        <v>101</v>
      </c>
      <c r="E235" s="84"/>
      <c r="F235" s="84"/>
      <c r="G235" s="84"/>
      <c r="H235" s="84"/>
      <c r="I235" s="84">
        <f t="shared" si="28"/>
        <v>101</v>
      </c>
      <c r="J235" s="148"/>
      <c r="K235" s="148"/>
      <c r="L235" s="187"/>
      <c r="M235" s="90"/>
      <c r="N235" s="11">
        <f t="shared" si="29"/>
        <v>101</v>
      </c>
      <c r="O235" s="90"/>
      <c r="P235" s="61"/>
      <c r="Q235" s="61"/>
    </row>
    <row r="236" spans="1:17" s="1" customFormat="1" x14ac:dyDescent="0.25">
      <c r="A236" s="163"/>
      <c r="B236" s="178"/>
      <c r="C236" s="84" t="s">
        <v>7</v>
      </c>
      <c r="D236" s="84">
        <v>59</v>
      </c>
      <c r="E236" s="84"/>
      <c r="F236" s="84"/>
      <c r="G236" s="84"/>
      <c r="H236" s="84"/>
      <c r="I236" s="84">
        <f t="shared" si="28"/>
        <v>59</v>
      </c>
      <c r="J236" s="148"/>
      <c r="K236" s="148"/>
      <c r="L236" s="187"/>
      <c r="M236" s="90"/>
      <c r="N236" s="11">
        <f t="shared" si="29"/>
        <v>59</v>
      </c>
      <c r="O236" s="86"/>
      <c r="P236" s="61"/>
      <c r="Q236" s="61"/>
    </row>
    <row r="237" spans="1:17" s="1" customFormat="1" x14ac:dyDescent="0.25">
      <c r="A237" s="163"/>
      <c r="B237" s="178"/>
      <c r="C237" s="84" t="s">
        <v>8</v>
      </c>
      <c r="D237" s="84">
        <v>92</v>
      </c>
      <c r="E237" s="84"/>
      <c r="F237" s="84"/>
      <c r="G237" s="84"/>
      <c r="H237" s="84"/>
      <c r="I237" s="84">
        <f t="shared" si="28"/>
        <v>92</v>
      </c>
      <c r="J237" s="148"/>
      <c r="K237" s="148"/>
      <c r="L237" s="187"/>
      <c r="M237" s="90">
        <f>E237+F237</f>
        <v>0</v>
      </c>
      <c r="N237" s="11">
        <f t="shared" si="29"/>
        <v>92</v>
      </c>
      <c r="O237" s="90"/>
      <c r="P237" s="61"/>
      <c r="Q237" s="61"/>
    </row>
    <row r="238" spans="1:17" s="1" customFormat="1" x14ac:dyDescent="0.25">
      <c r="A238" s="163"/>
      <c r="B238" s="178"/>
      <c r="C238" s="84" t="s">
        <v>75</v>
      </c>
      <c r="D238" s="84">
        <v>19</v>
      </c>
      <c r="E238" s="84"/>
      <c r="F238" s="84"/>
      <c r="G238" s="84"/>
      <c r="H238" s="84"/>
      <c r="I238" s="84">
        <f t="shared" si="28"/>
        <v>19</v>
      </c>
      <c r="J238" s="148"/>
      <c r="K238" s="148"/>
      <c r="L238" s="187"/>
      <c r="M238" s="90">
        <f>E238+F238</f>
        <v>0</v>
      </c>
      <c r="N238" s="11">
        <f t="shared" si="29"/>
        <v>19</v>
      </c>
      <c r="O238" s="90"/>
      <c r="P238" s="61"/>
      <c r="Q238" s="61"/>
    </row>
    <row r="239" spans="1:17" s="1" customFormat="1" x14ac:dyDescent="0.25">
      <c r="A239" s="163"/>
      <c r="B239" s="178"/>
      <c r="C239" s="84" t="s">
        <v>57</v>
      </c>
      <c r="D239" s="84">
        <v>18</v>
      </c>
      <c r="E239" s="84"/>
      <c r="F239" s="84"/>
      <c r="G239" s="84"/>
      <c r="H239" s="84"/>
      <c r="I239" s="84">
        <f t="shared" si="28"/>
        <v>18</v>
      </c>
      <c r="J239" s="148"/>
      <c r="K239" s="148"/>
      <c r="L239" s="187"/>
      <c r="M239" s="90"/>
      <c r="N239" s="11">
        <f t="shared" si="29"/>
        <v>18</v>
      </c>
      <c r="O239" s="90"/>
      <c r="P239" s="61"/>
      <c r="Q239" s="61"/>
    </row>
    <row r="240" spans="1:17" s="1" customFormat="1" x14ac:dyDescent="0.25">
      <c r="A240" s="152"/>
      <c r="B240" s="179"/>
      <c r="C240" s="6" t="s">
        <v>27</v>
      </c>
      <c r="D240" s="86">
        <f>D239+D238+D237+D236+D235+D234+D233+D232+D231+D230+D229+D228++D227+D226+D225+D224</f>
        <v>1059</v>
      </c>
      <c r="E240" s="86">
        <f>E239+E238+E237+E236+E235+E234+E233+E232+E231+E230+E229+E228++E227+E226+E225+E224</f>
        <v>0</v>
      </c>
      <c r="F240" s="86">
        <f>F239+F238+F237+F236+F235+F234+F233+F232+F231+F230+F229+F228++F227+F226+F225+F224</f>
        <v>0</v>
      </c>
      <c r="G240" s="86">
        <f>G239+G238+G237+G236+G235+G234+G233+G232+G231+G230+G229+G228++G227+G226+G225+G224</f>
        <v>0</v>
      </c>
      <c r="H240" s="86">
        <f>H239+H238+H237+H236+H235+H234+H233+H232+H231+H230+H229+H228++H227+H226+H225+H224</f>
        <v>0</v>
      </c>
      <c r="I240" s="85">
        <v>1059</v>
      </c>
      <c r="J240" s="149"/>
      <c r="K240" s="149"/>
      <c r="L240" s="188"/>
      <c r="M240" s="86">
        <f>M239+M238+M237+M235+M236+M234+M233+M232+M231+M230+M229+M228+M227+M226+M225+M224</f>
        <v>0</v>
      </c>
      <c r="N240" s="86">
        <f>N239+N238+N237+N235+N236+N234+N233+N232+N231+N230+N229+N228+N227+N226+N225+N224</f>
        <v>1059</v>
      </c>
      <c r="O240" s="86">
        <v>8</v>
      </c>
      <c r="P240" s="61"/>
      <c r="Q240" s="61"/>
    </row>
    <row r="241" spans="1:17" s="1" customFormat="1" ht="25.5" customHeight="1" x14ac:dyDescent="0.25">
      <c r="A241" s="108"/>
      <c r="B241" s="177" t="s">
        <v>128</v>
      </c>
      <c r="C241" s="109" t="s">
        <v>6</v>
      </c>
      <c r="D241" s="109">
        <v>123</v>
      </c>
      <c r="E241" s="109">
        <v>60</v>
      </c>
      <c r="F241" s="109">
        <v>29</v>
      </c>
      <c r="G241" s="109"/>
      <c r="H241" s="109"/>
      <c r="I241" s="109">
        <v>212</v>
      </c>
      <c r="J241" s="147">
        <v>212</v>
      </c>
      <c r="K241" s="147">
        <v>8</v>
      </c>
      <c r="L241" s="147">
        <v>7</v>
      </c>
      <c r="M241" s="114">
        <v>89</v>
      </c>
      <c r="N241" s="113">
        <v>123</v>
      </c>
      <c r="O241" s="114">
        <v>1</v>
      </c>
      <c r="P241" s="61"/>
      <c r="Q241" s="61"/>
    </row>
    <row r="242" spans="1:17" s="1" customFormat="1" ht="21" customHeight="1" x14ac:dyDescent="0.25">
      <c r="A242" s="108"/>
      <c r="B242" s="179"/>
      <c r="C242" s="6" t="s">
        <v>27</v>
      </c>
      <c r="D242" s="110">
        <f>SUM(D241:D241)</f>
        <v>123</v>
      </c>
      <c r="E242" s="110">
        <f>SUM(E241:E241)</f>
        <v>60</v>
      </c>
      <c r="F242" s="110">
        <v>29</v>
      </c>
      <c r="G242" s="110"/>
      <c r="H242" s="110"/>
      <c r="I242" s="110">
        <v>212</v>
      </c>
      <c r="J242" s="149"/>
      <c r="K242" s="149"/>
      <c r="L242" s="149"/>
      <c r="M242" s="111">
        <f>SUM(M241:M241)</f>
        <v>89</v>
      </c>
      <c r="N242" s="112">
        <f>SUM(N241:N241)</f>
        <v>123</v>
      </c>
      <c r="O242" s="111">
        <v>1</v>
      </c>
      <c r="P242" s="61"/>
      <c r="Q242" s="61"/>
    </row>
    <row r="243" spans="1:17" s="1" customFormat="1" x14ac:dyDescent="0.25">
      <c r="A243" s="144" t="s">
        <v>79</v>
      </c>
      <c r="B243" s="145"/>
      <c r="C243" s="146"/>
      <c r="D243" s="76">
        <f>D107+D114+D123+D125+D132+D141+D147+D156+D167+D189+D199+D213+D223+D240+D242</f>
        <v>3048</v>
      </c>
      <c r="E243" s="76">
        <f>E107+E114+E123+E125+E132+E141+E147+E156+E167+E189+E199+E213+E223+E242</f>
        <v>4640</v>
      </c>
      <c r="F243" s="76">
        <f>F107+F114+F125+F132+F141+F147+F156+F167+F189+F199+F213+F223+F242</f>
        <v>1877</v>
      </c>
      <c r="G243" s="76">
        <f>G167</f>
        <v>6</v>
      </c>
      <c r="H243" s="76"/>
      <c r="I243" s="15">
        <f>SUM(D243:H243)</f>
        <v>9571</v>
      </c>
      <c r="J243" s="77">
        <f>SUM(J94:J242)</f>
        <v>9571</v>
      </c>
      <c r="K243" s="77">
        <f>SUM(K94:K242)</f>
        <v>315</v>
      </c>
      <c r="L243" s="77">
        <f>SUM(L94:L242)</f>
        <v>227</v>
      </c>
      <c r="M243" s="15">
        <f>M107+M114+M123+M132+M141+M147+M156+M167+M189+M199+M213+M223+M242</f>
        <v>6362</v>
      </c>
      <c r="N243" s="15">
        <f>N107+N114+N123+N125+N156+N189+N199+N213+N223+N240+N242</f>
        <v>3209</v>
      </c>
      <c r="O243" s="106"/>
      <c r="P243" s="61"/>
      <c r="Q243" s="61"/>
    </row>
    <row r="244" spans="1:17" s="5" customFormat="1" x14ac:dyDescent="0.25">
      <c r="A244" s="144" t="s">
        <v>80</v>
      </c>
      <c r="B244" s="145"/>
      <c r="C244" s="146"/>
      <c r="D244" s="3">
        <f t="shared" ref="D244:N244" si="30">D65</f>
        <v>1616</v>
      </c>
      <c r="E244" s="3">
        <f t="shared" si="30"/>
        <v>3774</v>
      </c>
      <c r="F244" s="3">
        <f t="shared" si="30"/>
        <v>2787</v>
      </c>
      <c r="G244" s="3">
        <f t="shared" si="30"/>
        <v>220</v>
      </c>
      <c r="H244" s="3">
        <f t="shared" si="30"/>
        <v>63</v>
      </c>
      <c r="I244" s="3">
        <f t="shared" si="30"/>
        <v>8460</v>
      </c>
      <c r="J244" s="3">
        <f t="shared" si="30"/>
        <v>8460</v>
      </c>
      <c r="K244" s="3">
        <f t="shared" si="30"/>
        <v>247</v>
      </c>
      <c r="L244" s="3">
        <f t="shared" si="30"/>
        <v>215</v>
      </c>
      <c r="M244" s="3">
        <f t="shared" si="30"/>
        <v>6844</v>
      </c>
      <c r="N244" s="3">
        <f t="shared" si="30"/>
        <v>1616</v>
      </c>
      <c r="O244" s="104"/>
      <c r="P244" s="63"/>
      <c r="Q244" s="9"/>
    </row>
    <row r="245" spans="1:17" s="5" customFormat="1" x14ac:dyDescent="0.25">
      <c r="A245" s="180" t="s">
        <v>81</v>
      </c>
      <c r="B245" s="181"/>
      <c r="C245" s="182"/>
      <c r="D245" s="76">
        <f t="shared" ref="D245:N245" si="31">D91</f>
        <v>0</v>
      </c>
      <c r="E245" s="76">
        <f t="shared" si="31"/>
        <v>543</v>
      </c>
      <c r="F245" s="76">
        <f t="shared" si="31"/>
        <v>660</v>
      </c>
      <c r="G245" s="76">
        <f t="shared" si="31"/>
        <v>328</v>
      </c>
      <c r="H245" s="76">
        <f t="shared" si="31"/>
        <v>31</v>
      </c>
      <c r="I245" s="76">
        <f t="shared" si="31"/>
        <v>1562</v>
      </c>
      <c r="J245" s="76">
        <f t="shared" si="31"/>
        <v>1562</v>
      </c>
      <c r="K245" s="76">
        <f t="shared" si="31"/>
        <v>69</v>
      </c>
      <c r="L245" s="76">
        <f t="shared" si="31"/>
        <v>49</v>
      </c>
      <c r="M245" s="76">
        <f t="shared" si="31"/>
        <v>1562</v>
      </c>
      <c r="N245" s="76">
        <f t="shared" si="31"/>
        <v>0</v>
      </c>
      <c r="O245" s="104"/>
      <c r="P245" s="9"/>
      <c r="Q245" s="9"/>
    </row>
    <row r="246" spans="1:17" s="5" customFormat="1" x14ac:dyDescent="0.25">
      <c r="A246" s="144" t="s">
        <v>86</v>
      </c>
      <c r="B246" s="145"/>
      <c r="C246" s="146"/>
      <c r="D246" s="3">
        <f t="shared" ref="D246:N246" si="32">SUM(D243:D245)</f>
        <v>4664</v>
      </c>
      <c r="E246" s="3">
        <f t="shared" si="32"/>
        <v>8957</v>
      </c>
      <c r="F246" s="3">
        <f t="shared" si="32"/>
        <v>5324</v>
      </c>
      <c r="G246" s="3">
        <f t="shared" si="32"/>
        <v>554</v>
      </c>
      <c r="H246" s="3">
        <f t="shared" si="32"/>
        <v>94</v>
      </c>
      <c r="I246" s="54">
        <f t="shared" si="32"/>
        <v>19593</v>
      </c>
      <c r="J246" s="54">
        <f t="shared" si="32"/>
        <v>19593</v>
      </c>
      <c r="K246" s="3">
        <f t="shared" si="32"/>
        <v>631</v>
      </c>
      <c r="L246" s="3">
        <f t="shared" si="32"/>
        <v>491</v>
      </c>
      <c r="M246" s="3">
        <f t="shared" si="32"/>
        <v>14768</v>
      </c>
      <c r="N246" s="3">
        <f t="shared" si="32"/>
        <v>4825</v>
      </c>
      <c r="O246" s="104"/>
      <c r="P246" s="63"/>
      <c r="Q246" s="9"/>
    </row>
    <row r="247" spans="1:17" s="5" customFormat="1" x14ac:dyDescent="0.25">
      <c r="D247" s="49"/>
      <c r="O247" s="104"/>
      <c r="P247" s="9"/>
      <c r="Q247" s="9"/>
    </row>
    <row r="248" spans="1:17" s="5" customFormat="1" x14ac:dyDescent="0.25">
      <c r="D248" s="33"/>
      <c r="E248" s="33"/>
      <c r="F248" s="33"/>
      <c r="G248" s="33"/>
      <c r="H248" s="33"/>
      <c r="O248" s="104"/>
      <c r="P248" s="9"/>
      <c r="Q248" s="9"/>
    </row>
    <row r="249" spans="1:17" s="5" customFormat="1" x14ac:dyDescent="0.25">
      <c r="D249" s="49"/>
      <c r="O249" s="104"/>
      <c r="P249" s="9"/>
      <c r="Q249" s="9"/>
    </row>
    <row r="250" spans="1:17" s="22" customFormat="1" x14ac:dyDescent="0.25">
      <c r="A250" s="7"/>
      <c r="B250" s="7"/>
      <c r="C250" s="7"/>
      <c r="D250" s="19"/>
      <c r="E250" s="16"/>
      <c r="F250" s="16"/>
      <c r="G250" s="16"/>
      <c r="H250" s="16"/>
      <c r="I250" s="25"/>
      <c r="J250" s="25"/>
      <c r="K250" s="16"/>
      <c r="L250" s="16"/>
      <c r="M250" s="16"/>
      <c r="N250" s="16"/>
      <c r="P250" s="61"/>
      <c r="Q250" s="61"/>
    </row>
    <row r="251" spans="1:17" s="22" customFormat="1" x14ac:dyDescent="0.25">
      <c r="A251" s="7"/>
      <c r="B251" s="7"/>
      <c r="C251" s="7"/>
      <c r="D251" s="19"/>
      <c r="E251" s="16"/>
      <c r="F251" s="16"/>
      <c r="G251" s="16"/>
      <c r="H251" s="16"/>
      <c r="I251" s="25"/>
      <c r="J251" s="25"/>
      <c r="K251" s="16"/>
      <c r="L251" s="16"/>
      <c r="M251" s="16"/>
      <c r="N251" s="16"/>
      <c r="P251" s="61"/>
      <c r="Q251" s="61"/>
    </row>
    <row r="252" spans="1:17" s="22" customFormat="1" x14ac:dyDescent="0.25">
      <c r="A252" s="7"/>
      <c r="B252" s="7"/>
      <c r="C252" s="7"/>
      <c r="D252" s="32"/>
      <c r="E252" s="16"/>
      <c r="F252" s="16"/>
      <c r="G252" s="16"/>
      <c r="H252" s="16"/>
      <c r="I252" s="25"/>
      <c r="J252" s="25"/>
      <c r="K252" s="16"/>
      <c r="L252" s="16"/>
      <c r="M252" s="16"/>
      <c r="N252" s="16"/>
      <c r="P252" s="61"/>
      <c r="Q252" s="61"/>
    </row>
    <row r="253" spans="1:17" s="22" customFormat="1" x14ac:dyDescent="0.25">
      <c r="A253" s="7"/>
      <c r="B253" s="7"/>
      <c r="C253" s="7"/>
      <c r="D253" s="19"/>
      <c r="E253" s="16"/>
      <c r="F253" s="16"/>
      <c r="G253" s="16"/>
      <c r="H253" s="16"/>
      <c r="I253" s="25"/>
      <c r="J253" s="25"/>
      <c r="K253" s="16"/>
      <c r="L253" s="16"/>
      <c r="M253" s="31"/>
      <c r="N253" s="16"/>
      <c r="P253" s="61"/>
      <c r="Q253" s="61"/>
    </row>
    <row r="254" spans="1:17" s="22" customFormat="1" x14ac:dyDescent="0.25">
      <c r="A254" s="7"/>
      <c r="B254" s="7"/>
      <c r="C254" s="8"/>
      <c r="D254" s="19"/>
      <c r="E254" s="19"/>
      <c r="F254" s="19"/>
      <c r="G254" s="19"/>
      <c r="H254" s="19"/>
      <c r="I254" s="26"/>
      <c r="J254" s="26"/>
      <c r="K254" s="19"/>
      <c r="L254" s="19"/>
      <c r="M254" s="32"/>
      <c r="N254" s="19"/>
      <c r="P254" s="61"/>
      <c r="Q254" s="61"/>
    </row>
    <row r="255" spans="1:17" s="22" customFormat="1" x14ac:dyDescent="0.25">
      <c r="A255" s="7"/>
      <c r="B255" s="7"/>
      <c r="C255" s="9"/>
      <c r="D255" s="19"/>
      <c r="E255" s="19"/>
      <c r="F255" s="19"/>
      <c r="G255" s="19"/>
      <c r="H255" s="19"/>
      <c r="I255" s="26"/>
      <c r="J255" s="26"/>
      <c r="K255" s="19"/>
      <c r="L255" s="19"/>
      <c r="M255" s="19"/>
      <c r="N255" s="19"/>
      <c r="P255" s="61"/>
      <c r="Q255" s="61"/>
    </row>
    <row r="256" spans="1:17" s="1" customFormat="1" ht="18.75" x14ac:dyDescent="0.3">
      <c r="A256" s="5"/>
      <c r="B256" s="5"/>
      <c r="C256" s="23"/>
      <c r="D256" s="18"/>
      <c r="E256" s="18"/>
      <c r="F256" s="18"/>
      <c r="G256" s="18"/>
      <c r="H256" s="18"/>
      <c r="I256" s="27"/>
      <c r="J256" s="28"/>
      <c r="K256" s="18"/>
      <c r="L256" s="18"/>
      <c r="M256" s="18"/>
      <c r="N256" s="18"/>
      <c r="O256" s="101"/>
      <c r="P256" s="61"/>
      <c r="Q256" s="61"/>
    </row>
    <row r="257" spans="4:17" s="5" customFormat="1" x14ac:dyDescent="0.25">
      <c r="D257" s="49"/>
      <c r="O257" s="104"/>
      <c r="P257" s="9"/>
      <c r="Q257" s="9"/>
    </row>
    <row r="258" spans="4:17" s="5" customFormat="1" x14ac:dyDescent="0.25">
      <c r="D258" s="49"/>
      <c r="O258" s="104"/>
      <c r="P258" s="9"/>
      <c r="Q258" s="9"/>
    </row>
    <row r="259" spans="4:17" s="5" customFormat="1" x14ac:dyDescent="0.25">
      <c r="D259" s="49"/>
      <c r="O259" s="104"/>
      <c r="P259" s="9"/>
      <c r="Q259" s="9"/>
    </row>
    <row r="260" spans="4:17" s="5" customFormat="1" x14ac:dyDescent="0.25">
      <c r="D260" s="49"/>
      <c r="O260" s="104"/>
      <c r="P260" s="9"/>
      <c r="Q260" s="9"/>
    </row>
    <row r="261" spans="4:17" s="5" customFormat="1" x14ac:dyDescent="0.25">
      <c r="D261" s="49"/>
      <c r="O261" s="104"/>
      <c r="P261" s="9"/>
      <c r="Q261" s="9"/>
    </row>
    <row r="262" spans="4:17" s="5" customFormat="1" x14ac:dyDescent="0.25">
      <c r="D262" s="49"/>
      <c r="O262" s="104"/>
      <c r="P262" s="9"/>
      <c r="Q262" s="9"/>
    </row>
    <row r="263" spans="4:17" s="5" customFormat="1" x14ac:dyDescent="0.25">
      <c r="D263" s="49"/>
      <c r="O263" s="104"/>
      <c r="P263" s="9"/>
      <c r="Q263" s="9"/>
    </row>
    <row r="264" spans="4:17" s="5" customFormat="1" x14ac:dyDescent="0.25">
      <c r="D264" s="49"/>
      <c r="O264" s="104"/>
      <c r="P264" s="9"/>
      <c r="Q264" s="9"/>
    </row>
    <row r="265" spans="4:17" s="5" customFormat="1" x14ac:dyDescent="0.25">
      <c r="D265" s="49"/>
      <c r="O265" s="104"/>
      <c r="P265" s="9"/>
      <c r="Q265" s="9"/>
    </row>
    <row r="266" spans="4:17" s="5" customFormat="1" x14ac:dyDescent="0.25">
      <c r="D266" s="49"/>
      <c r="O266" s="104"/>
      <c r="P266" s="9"/>
      <c r="Q266" s="9"/>
    </row>
    <row r="267" spans="4:17" s="5" customFormat="1" x14ac:dyDescent="0.25">
      <c r="D267" s="49"/>
      <c r="O267" s="104"/>
      <c r="P267" s="9"/>
      <c r="Q267" s="9"/>
    </row>
    <row r="268" spans="4:17" s="5" customFormat="1" x14ac:dyDescent="0.25">
      <c r="D268" s="49"/>
      <c r="O268" s="104"/>
      <c r="P268" s="9"/>
      <c r="Q268" s="9"/>
    </row>
    <row r="269" spans="4:17" s="5" customFormat="1" x14ac:dyDescent="0.25">
      <c r="D269" s="49"/>
      <c r="O269" s="104"/>
      <c r="P269" s="9"/>
      <c r="Q269" s="9"/>
    </row>
    <row r="270" spans="4:17" s="5" customFormat="1" x14ac:dyDescent="0.25">
      <c r="D270" s="49"/>
      <c r="O270" s="104"/>
      <c r="P270" s="9"/>
      <c r="Q270" s="9"/>
    </row>
    <row r="271" spans="4:17" s="5" customFormat="1" x14ac:dyDescent="0.25">
      <c r="D271" s="49"/>
      <c r="O271" s="104"/>
      <c r="P271" s="9"/>
      <c r="Q271" s="9"/>
    </row>
    <row r="272" spans="4:17" s="5" customFormat="1" x14ac:dyDescent="0.25">
      <c r="D272" s="49"/>
      <c r="I272" s="5" t="s">
        <v>85</v>
      </c>
      <c r="O272" s="104"/>
      <c r="P272" s="9"/>
      <c r="Q272" s="9"/>
    </row>
    <row r="273" spans="4:17" s="5" customFormat="1" x14ac:dyDescent="0.25">
      <c r="D273" s="49"/>
      <c r="O273" s="104"/>
      <c r="P273" s="9"/>
      <c r="Q273" s="9"/>
    </row>
    <row r="274" spans="4:17" s="5" customFormat="1" x14ac:dyDescent="0.25">
      <c r="D274" s="49"/>
      <c r="O274" s="104"/>
      <c r="P274" s="9"/>
      <c r="Q274" s="9"/>
    </row>
    <row r="275" spans="4:17" s="5" customFormat="1" x14ac:dyDescent="0.25">
      <c r="D275" s="49"/>
      <c r="O275" s="104"/>
      <c r="P275" s="9"/>
      <c r="Q275" s="9"/>
    </row>
    <row r="276" spans="4:17" s="5" customFormat="1" x14ac:dyDescent="0.25">
      <c r="D276" s="49"/>
      <c r="O276" s="104"/>
      <c r="P276" s="9"/>
      <c r="Q276" s="9"/>
    </row>
    <row r="277" spans="4:17" s="5" customFormat="1" x14ac:dyDescent="0.25">
      <c r="D277" s="49"/>
      <c r="O277" s="104"/>
      <c r="P277" s="9"/>
      <c r="Q277" s="9"/>
    </row>
    <row r="278" spans="4:17" s="5" customFormat="1" x14ac:dyDescent="0.25">
      <c r="D278" s="49"/>
      <c r="O278" s="104"/>
      <c r="P278" s="9"/>
      <c r="Q278" s="9"/>
    </row>
    <row r="279" spans="4:17" s="5" customFormat="1" x14ac:dyDescent="0.25">
      <c r="D279" s="49"/>
      <c r="O279" s="104"/>
      <c r="P279" s="9"/>
      <c r="Q279" s="9"/>
    </row>
    <row r="280" spans="4:17" s="5" customFormat="1" x14ac:dyDescent="0.25">
      <c r="D280" s="49"/>
      <c r="O280" s="104"/>
      <c r="P280" s="9"/>
      <c r="Q280" s="9"/>
    </row>
    <row r="281" spans="4:17" s="5" customFormat="1" x14ac:dyDescent="0.25">
      <c r="D281" s="49"/>
      <c r="O281" s="104"/>
      <c r="P281" s="9"/>
      <c r="Q281" s="9"/>
    </row>
    <row r="282" spans="4:17" s="5" customFormat="1" x14ac:dyDescent="0.25">
      <c r="D282" s="49"/>
      <c r="O282" s="104"/>
      <c r="P282" s="9"/>
      <c r="Q282" s="9"/>
    </row>
    <row r="283" spans="4:17" s="5" customFormat="1" x14ac:dyDescent="0.25">
      <c r="D283" s="49"/>
      <c r="O283" s="104"/>
      <c r="P283" s="9"/>
      <c r="Q283" s="9"/>
    </row>
    <row r="284" spans="4:17" s="5" customFormat="1" x14ac:dyDescent="0.25">
      <c r="D284" s="49"/>
      <c r="O284" s="104"/>
      <c r="P284" s="9"/>
      <c r="Q284" s="9"/>
    </row>
    <row r="285" spans="4:17" s="5" customFormat="1" x14ac:dyDescent="0.25">
      <c r="D285" s="49"/>
      <c r="O285" s="104"/>
      <c r="P285" s="9"/>
      <c r="Q285" s="9"/>
    </row>
    <row r="286" spans="4:17" s="5" customFormat="1" x14ac:dyDescent="0.25">
      <c r="D286" s="49"/>
      <c r="O286" s="104"/>
      <c r="P286" s="9"/>
      <c r="Q286" s="9"/>
    </row>
    <row r="287" spans="4:17" s="5" customFormat="1" x14ac:dyDescent="0.25">
      <c r="D287" s="49"/>
      <c r="O287" s="104"/>
      <c r="P287" s="9"/>
      <c r="Q287" s="9"/>
    </row>
    <row r="288" spans="4:17" s="5" customFormat="1" x14ac:dyDescent="0.25">
      <c r="D288" s="49"/>
      <c r="O288" s="104"/>
      <c r="P288" s="9"/>
      <c r="Q288" s="9"/>
    </row>
    <row r="289" spans="4:17" s="5" customFormat="1" x14ac:dyDescent="0.25">
      <c r="D289" s="49"/>
      <c r="O289" s="104"/>
      <c r="P289" s="9"/>
      <c r="Q289" s="9"/>
    </row>
    <row r="290" spans="4:17" s="5" customFormat="1" x14ac:dyDescent="0.25">
      <c r="D290" s="49"/>
      <c r="O290" s="104"/>
      <c r="P290" s="9"/>
      <c r="Q290" s="9"/>
    </row>
    <row r="291" spans="4:17" s="5" customFormat="1" x14ac:dyDescent="0.25">
      <c r="D291" s="49"/>
      <c r="O291" s="104"/>
      <c r="P291" s="9"/>
      <c r="Q291" s="9"/>
    </row>
    <row r="292" spans="4:17" s="5" customFormat="1" x14ac:dyDescent="0.25">
      <c r="D292" s="49"/>
      <c r="O292" s="104"/>
      <c r="P292" s="9"/>
      <c r="Q292" s="9"/>
    </row>
    <row r="293" spans="4:17" s="5" customFormat="1" x14ac:dyDescent="0.25">
      <c r="D293" s="49"/>
      <c r="O293" s="104"/>
      <c r="P293" s="9"/>
      <c r="Q293" s="9"/>
    </row>
    <row r="294" spans="4:17" s="5" customFormat="1" x14ac:dyDescent="0.25">
      <c r="D294" s="49"/>
      <c r="O294" s="104"/>
      <c r="P294" s="9"/>
      <c r="Q294" s="9"/>
    </row>
    <row r="295" spans="4:17" s="5" customFormat="1" x14ac:dyDescent="0.25">
      <c r="D295" s="49"/>
      <c r="O295" s="104"/>
      <c r="P295" s="9"/>
      <c r="Q295" s="9"/>
    </row>
    <row r="296" spans="4:17" s="5" customFormat="1" x14ac:dyDescent="0.25">
      <c r="D296" s="49"/>
      <c r="O296" s="104"/>
      <c r="P296" s="9"/>
      <c r="Q296" s="9"/>
    </row>
    <row r="297" spans="4:17" s="5" customFormat="1" x14ac:dyDescent="0.25">
      <c r="D297" s="49"/>
      <c r="O297" s="104"/>
      <c r="P297" s="9"/>
      <c r="Q297" s="9"/>
    </row>
    <row r="298" spans="4:17" s="5" customFormat="1" x14ac:dyDescent="0.25">
      <c r="D298" s="49"/>
      <c r="O298" s="104"/>
      <c r="P298" s="9"/>
      <c r="Q298" s="9"/>
    </row>
    <row r="299" spans="4:17" s="5" customFormat="1" x14ac:dyDescent="0.25">
      <c r="D299" s="49"/>
      <c r="O299" s="104"/>
      <c r="P299" s="9"/>
      <c r="Q299" s="9"/>
    </row>
    <row r="300" spans="4:17" s="5" customFormat="1" x14ac:dyDescent="0.25">
      <c r="D300" s="49"/>
      <c r="O300" s="104"/>
      <c r="P300" s="9"/>
      <c r="Q300" s="9"/>
    </row>
    <row r="301" spans="4:17" s="5" customFormat="1" x14ac:dyDescent="0.25">
      <c r="D301" s="49"/>
      <c r="O301" s="104"/>
      <c r="P301" s="9"/>
      <c r="Q301" s="9"/>
    </row>
    <row r="302" spans="4:17" s="5" customFormat="1" x14ac:dyDescent="0.25">
      <c r="D302" s="49"/>
      <c r="O302" s="104"/>
      <c r="P302" s="9"/>
      <c r="Q302" s="9"/>
    </row>
    <row r="303" spans="4:17" s="5" customFormat="1" x14ac:dyDescent="0.25">
      <c r="D303" s="49"/>
      <c r="O303" s="104"/>
      <c r="P303" s="9"/>
      <c r="Q303" s="9"/>
    </row>
    <row r="304" spans="4:17" s="5" customFormat="1" x14ac:dyDescent="0.25">
      <c r="D304" s="49"/>
      <c r="O304" s="104"/>
      <c r="P304" s="9"/>
      <c r="Q304" s="9"/>
    </row>
    <row r="305" spans="4:17" s="5" customFormat="1" x14ac:dyDescent="0.25">
      <c r="D305" s="49"/>
      <c r="O305" s="104"/>
      <c r="P305" s="9"/>
      <c r="Q305" s="9"/>
    </row>
    <row r="306" spans="4:17" s="5" customFormat="1" x14ac:dyDescent="0.25">
      <c r="D306" s="49"/>
      <c r="O306" s="104"/>
      <c r="P306" s="9"/>
      <c r="Q306" s="9"/>
    </row>
    <row r="307" spans="4:17" s="5" customFormat="1" x14ac:dyDescent="0.25">
      <c r="D307" s="49"/>
      <c r="O307" s="104"/>
      <c r="P307" s="9"/>
      <c r="Q307" s="9"/>
    </row>
    <row r="308" spans="4:17" s="5" customFormat="1" x14ac:dyDescent="0.25">
      <c r="D308" s="49"/>
      <c r="O308" s="104"/>
      <c r="P308" s="9"/>
      <c r="Q308" s="9"/>
    </row>
    <row r="309" spans="4:17" s="5" customFormat="1" x14ac:dyDescent="0.25">
      <c r="D309" s="49"/>
      <c r="O309" s="104"/>
      <c r="P309" s="9"/>
      <c r="Q309" s="9"/>
    </row>
    <row r="310" spans="4:17" s="5" customFormat="1" x14ac:dyDescent="0.25">
      <c r="D310" s="49"/>
      <c r="O310" s="104"/>
      <c r="P310" s="9"/>
      <c r="Q310" s="9"/>
    </row>
    <row r="311" spans="4:17" s="5" customFormat="1" x14ac:dyDescent="0.25">
      <c r="D311" s="49"/>
      <c r="O311" s="104"/>
      <c r="P311" s="9"/>
      <c r="Q311" s="9"/>
    </row>
    <row r="312" spans="4:17" s="5" customFormat="1" x14ac:dyDescent="0.25">
      <c r="D312" s="49"/>
      <c r="O312" s="104"/>
      <c r="P312" s="9"/>
      <c r="Q312" s="9"/>
    </row>
    <row r="313" spans="4:17" s="5" customFormat="1" x14ac:dyDescent="0.25">
      <c r="D313" s="49"/>
      <c r="O313" s="104"/>
      <c r="P313" s="9"/>
      <c r="Q313" s="9"/>
    </row>
    <row r="314" spans="4:17" s="5" customFormat="1" x14ac:dyDescent="0.25">
      <c r="D314" s="49"/>
      <c r="O314" s="104"/>
      <c r="P314" s="9"/>
      <c r="Q314" s="9"/>
    </row>
    <row r="315" spans="4:17" s="5" customFormat="1" x14ac:dyDescent="0.25">
      <c r="D315" s="49"/>
      <c r="O315" s="104"/>
      <c r="P315" s="9"/>
      <c r="Q315" s="9"/>
    </row>
    <row r="316" spans="4:17" s="5" customFormat="1" x14ac:dyDescent="0.25">
      <c r="D316" s="49"/>
      <c r="O316" s="104"/>
      <c r="P316" s="9"/>
      <c r="Q316" s="9"/>
    </row>
    <row r="317" spans="4:17" s="5" customFormat="1" x14ac:dyDescent="0.25">
      <c r="D317" s="49"/>
      <c r="O317" s="104"/>
      <c r="P317" s="9"/>
      <c r="Q317" s="9"/>
    </row>
    <row r="318" spans="4:17" s="5" customFormat="1" x14ac:dyDescent="0.25">
      <c r="D318" s="49"/>
      <c r="O318" s="104"/>
      <c r="P318" s="9"/>
      <c r="Q318" s="9"/>
    </row>
    <row r="319" spans="4:17" s="5" customFormat="1" x14ac:dyDescent="0.25">
      <c r="D319" s="49"/>
      <c r="O319" s="104"/>
      <c r="P319" s="9"/>
      <c r="Q319" s="9"/>
    </row>
    <row r="320" spans="4:17" s="5" customFormat="1" x14ac:dyDescent="0.25">
      <c r="D320" s="49"/>
      <c r="O320" s="104"/>
      <c r="P320" s="9"/>
      <c r="Q320" s="9"/>
    </row>
    <row r="321" spans="4:17" s="5" customFormat="1" x14ac:dyDescent="0.25">
      <c r="D321" s="49"/>
      <c r="O321" s="104"/>
      <c r="P321" s="9"/>
      <c r="Q321" s="9"/>
    </row>
    <row r="322" spans="4:17" s="5" customFormat="1" x14ac:dyDescent="0.25">
      <c r="D322" s="49"/>
      <c r="O322" s="104"/>
      <c r="P322" s="9"/>
      <c r="Q322" s="9"/>
    </row>
    <row r="323" spans="4:17" s="5" customFormat="1" x14ac:dyDescent="0.25">
      <c r="D323" s="49"/>
      <c r="O323" s="104"/>
      <c r="P323" s="9"/>
      <c r="Q323" s="9"/>
    </row>
    <row r="324" spans="4:17" s="5" customFormat="1" x14ac:dyDescent="0.25">
      <c r="D324" s="49"/>
      <c r="O324" s="104"/>
      <c r="P324" s="9"/>
      <c r="Q324" s="9"/>
    </row>
    <row r="325" spans="4:17" s="5" customFormat="1" x14ac:dyDescent="0.25">
      <c r="D325" s="49"/>
      <c r="O325" s="104"/>
      <c r="P325" s="9"/>
      <c r="Q325" s="9"/>
    </row>
    <row r="326" spans="4:17" s="5" customFormat="1" x14ac:dyDescent="0.25">
      <c r="D326" s="49"/>
      <c r="O326" s="104"/>
      <c r="P326" s="9"/>
      <c r="Q326" s="9"/>
    </row>
    <row r="327" spans="4:17" s="5" customFormat="1" x14ac:dyDescent="0.25">
      <c r="D327" s="49"/>
      <c r="O327" s="104"/>
      <c r="P327" s="9"/>
      <c r="Q327" s="9"/>
    </row>
    <row r="328" spans="4:17" s="5" customFormat="1" x14ac:dyDescent="0.25">
      <c r="D328" s="49"/>
      <c r="O328" s="104"/>
      <c r="P328" s="9"/>
      <c r="Q328" s="9"/>
    </row>
    <row r="329" spans="4:17" s="5" customFormat="1" x14ac:dyDescent="0.25">
      <c r="D329" s="49"/>
      <c r="O329" s="104"/>
      <c r="P329" s="9"/>
      <c r="Q329" s="9"/>
    </row>
    <row r="330" spans="4:17" s="5" customFormat="1" x14ac:dyDescent="0.25">
      <c r="D330" s="49"/>
      <c r="O330" s="104"/>
      <c r="P330" s="9"/>
      <c r="Q330" s="9"/>
    </row>
    <row r="331" spans="4:17" s="5" customFormat="1" x14ac:dyDescent="0.25">
      <c r="D331" s="49"/>
      <c r="O331" s="104"/>
      <c r="P331" s="9"/>
      <c r="Q331" s="9"/>
    </row>
    <row r="332" spans="4:17" s="5" customFormat="1" x14ac:dyDescent="0.25">
      <c r="D332" s="49"/>
      <c r="O332" s="104"/>
      <c r="P332" s="9"/>
      <c r="Q332" s="9"/>
    </row>
    <row r="333" spans="4:17" s="5" customFormat="1" x14ac:dyDescent="0.25">
      <c r="D333" s="49"/>
      <c r="O333" s="104"/>
      <c r="P333" s="9"/>
      <c r="Q333" s="9"/>
    </row>
    <row r="334" spans="4:17" s="5" customFormat="1" x14ac:dyDescent="0.25">
      <c r="D334" s="49"/>
      <c r="O334" s="104"/>
      <c r="P334" s="9"/>
      <c r="Q334" s="9"/>
    </row>
    <row r="335" spans="4:17" s="5" customFormat="1" x14ac:dyDescent="0.25">
      <c r="D335" s="49"/>
      <c r="O335" s="104"/>
      <c r="P335" s="9"/>
      <c r="Q335" s="9"/>
    </row>
    <row r="336" spans="4:17" s="5" customFormat="1" x14ac:dyDescent="0.25">
      <c r="D336" s="49"/>
      <c r="O336" s="104"/>
      <c r="P336" s="9"/>
      <c r="Q336" s="9"/>
    </row>
    <row r="337" spans="4:17" s="5" customFormat="1" x14ac:dyDescent="0.25">
      <c r="D337" s="49"/>
      <c r="O337" s="104"/>
      <c r="P337" s="9"/>
      <c r="Q337" s="9"/>
    </row>
    <row r="338" spans="4:17" s="5" customFormat="1" x14ac:dyDescent="0.25">
      <c r="D338" s="49"/>
      <c r="O338" s="104"/>
      <c r="P338" s="9"/>
      <c r="Q338" s="9"/>
    </row>
    <row r="339" spans="4:17" s="5" customFormat="1" x14ac:dyDescent="0.25">
      <c r="D339" s="49"/>
      <c r="O339" s="104"/>
      <c r="P339" s="9"/>
      <c r="Q339" s="9"/>
    </row>
    <row r="340" spans="4:17" s="5" customFormat="1" x14ac:dyDescent="0.25">
      <c r="D340" s="49"/>
      <c r="O340" s="104"/>
      <c r="P340" s="9"/>
      <c r="Q340" s="9"/>
    </row>
    <row r="341" spans="4:17" s="5" customFormat="1" x14ac:dyDescent="0.25">
      <c r="D341" s="49"/>
      <c r="O341" s="104"/>
      <c r="P341" s="9"/>
      <c r="Q341" s="9"/>
    </row>
    <row r="342" spans="4:17" s="5" customFormat="1" x14ac:dyDescent="0.25">
      <c r="D342" s="49"/>
      <c r="O342" s="104"/>
      <c r="P342" s="9"/>
      <c r="Q342" s="9"/>
    </row>
    <row r="343" spans="4:17" s="5" customFormat="1" x14ac:dyDescent="0.25">
      <c r="D343" s="49"/>
      <c r="O343" s="104"/>
      <c r="P343" s="9"/>
      <c r="Q343" s="9"/>
    </row>
    <row r="344" spans="4:17" s="5" customFormat="1" x14ac:dyDescent="0.25">
      <c r="D344" s="49"/>
      <c r="O344" s="104"/>
      <c r="P344" s="9"/>
      <c r="Q344" s="9"/>
    </row>
    <row r="345" spans="4:17" s="5" customFormat="1" x14ac:dyDescent="0.25">
      <c r="D345" s="49"/>
      <c r="O345" s="104"/>
      <c r="P345" s="9"/>
      <c r="Q345" s="9"/>
    </row>
    <row r="346" spans="4:17" s="5" customFormat="1" x14ac:dyDescent="0.25">
      <c r="D346" s="49"/>
      <c r="O346" s="104"/>
      <c r="P346" s="9"/>
      <c r="Q346" s="9"/>
    </row>
    <row r="347" spans="4:17" s="5" customFormat="1" x14ac:dyDescent="0.25">
      <c r="D347" s="49"/>
      <c r="O347" s="104"/>
      <c r="P347" s="9"/>
      <c r="Q347" s="9"/>
    </row>
    <row r="348" spans="4:17" s="5" customFormat="1" x14ac:dyDescent="0.25">
      <c r="D348" s="49"/>
      <c r="O348" s="104"/>
      <c r="P348" s="9"/>
      <c r="Q348" s="9"/>
    </row>
    <row r="349" spans="4:17" s="5" customFormat="1" x14ac:dyDescent="0.25">
      <c r="D349" s="49"/>
      <c r="O349" s="104"/>
      <c r="P349" s="9"/>
      <c r="Q349" s="9"/>
    </row>
    <row r="350" spans="4:17" s="5" customFormat="1" x14ac:dyDescent="0.25">
      <c r="D350" s="49"/>
      <c r="O350" s="104"/>
      <c r="P350" s="9"/>
      <c r="Q350" s="9"/>
    </row>
    <row r="351" spans="4:17" s="5" customFormat="1" x14ac:dyDescent="0.25">
      <c r="D351" s="49"/>
      <c r="O351" s="104"/>
      <c r="P351" s="9"/>
      <c r="Q351" s="9"/>
    </row>
    <row r="352" spans="4:17" s="5" customFormat="1" x14ac:dyDescent="0.25">
      <c r="D352" s="49"/>
      <c r="O352" s="104"/>
      <c r="P352" s="9"/>
      <c r="Q352" s="9"/>
    </row>
    <row r="353" spans="4:17" s="5" customFormat="1" x14ac:dyDescent="0.25">
      <c r="D353" s="49"/>
      <c r="O353" s="104"/>
      <c r="P353" s="9"/>
      <c r="Q353" s="9"/>
    </row>
    <row r="354" spans="4:17" s="5" customFormat="1" x14ac:dyDescent="0.25">
      <c r="D354" s="49"/>
      <c r="O354" s="104"/>
      <c r="P354" s="9"/>
      <c r="Q354" s="9"/>
    </row>
    <row r="355" spans="4:17" s="5" customFormat="1" x14ac:dyDescent="0.25">
      <c r="D355" s="49"/>
      <c r="O355" s="104"/>
      <c r="P355" s="9"/>
      <c r="Q355" s="9"/>
    </row>
    <row r="356" spans="4:17" s="5" customFormat="1" x14ac:dyDescent="0.25">
      <c r="D356" s="49"/>
      <c r="O356" s="104"/>
      <c r="P356" s="9"/>
      <c r="Q356" s="9"/>
    </row>
    <row r="357" spans="4:17" s="5" customFormat="1" x14ac:dyDescent="0.25">
      <c r="D357" s="49"/>
      <c r="O357" s="104"/>
      <c r="P357" s="9"/>
      <c r="Q357" s="9"/>
    </row>
    <row r="358" spans="4:17" s="5" customFormat="1" x14ac:dyDescent="0.25">
      <c r="D358" s="49"/>
      <c r="O358" s="104"/>
      <c r="P358" s="9"/>
      <c r="Q358" s="9"/>
    </row>
    <row r="359" spans="4:17" s="5" customFormat="1" x14ac:dyDescent="0.25">
      <c r="D359" s="49"/>
      <c r="O359" s="104"/>
      <c r="P359" s="9"/>
      <c r="Q359" s="9"/>
    </row>
    <row r="360" spans="4:17" s="5" customFormat="1" x14ac:dyDescent="0.25">
      <c r="D360" s="49"/>
      <c r="O360" s="104"/>
      <c r="P360" s="9"/>
      <c r="Q360" s="9"/>
    </row>
    <row r="361" spans="4:17" s="5" customFormat="1" x14ac:dyDescent="0.25">
      <c r="D361" s="49"/>
      <c r="O361" s="104"/>
      <c r="P361" s="9"/>
      <c r="Q361" s="9"/>
    </row>
    <row r="362" spans="4:17" s="5" customFormat="1" x14ac:dyDescent="0.25">
      <c r="D362" s="49"/>
      <c r="O362" s="104"/>
      <c r="P362" s="9"/>
      <c r="Q362" s="9"/>
    </row>
    <row r="363" spans="4:17" s="5" customFormat="1" x14ac:dyDescent="0.25">
      <c r="D363" s="49"/>
      <c r="O363" s="104"/>
      <c r="P363" s="9"/>
      <c r="Q363" s="9"/>
    </row>
    <row r="364" spans="4:17" s="5" customFormat="1" x14ac:dyDescent="0.25">
      <c r="D364" s="49"/>
      <c r="O364" s="104"/>
      <c r="P364" s="9"/>
      <c r="Q364" s="9"/>
    </row>
    <row r="365" spans="4:17" s="5" customFormat="1" x14ac:dyDescent="0.25">
      <c r="D365" s="49"/>
      <c r="O365" s="104"/>
      <c r="P365" s="9"/>
      <c r="Q365" s="9"/>
    </row>
    <row r="366" spans="4:17" s="5" customFormat="1" x14ac:dyDescent="0.25">
      <c r="D366" s="49"/>
      <c r="O366" s="104"/>
      <c r="P366" s="9"/>
      <c r="Q366" s="9"/>
    </row>
    <row r="367" spans="4:17" s="5" customFormat="1" x14ac:dyDescent="0.25">
      <c r="D367" s="49"/>
      <c r="O367" s="104"/>
      <c r="P367" s="9"/>
      <c r="Q367" s="9"/>
    </row>
    <row r="368" spans="4:17" s="5" customFormat="1" x14ac:dyDescent="0.25">
      <c r="D368" s="49"/>
      <c r="O368" s="104"/>
      <c r="P368" s="9"/>
      <c r="Q368" s="9"/>
    </row>
    <row r="369" spans="4:17" s="5" customFormat="1" x14ac:dyDescent="0.25">
      <c r="D369" s="49"/>
      <c r="O369" s="104"/>
      <c r="P369" s="9"/>
      <c r="Q369" s="9"/>
    </row>
    <row r="370" spans="4:17" s="5" customFormat="1" x14ac:dyDescent="0.25">
      <c r="D370" s="49"/>
      <c r="O370" s="104"/>
      <c r="P370" s="9"/>
      <c r="Q370" s="9"/>
    </row>
    <row r="371" spans="4:17" s="5" customFormat="1" x14ac:dyDescent="0.25">
      <c r="D371" s="49"/>
      <c r="O371" s="104"/>
      <c r="P371" s="9"/>
      <c r="Q371" s="9"/>
    </row>
    <row r="372" spans="4:17" s="5" customFormat="1" x14ac:dyDescent="0.25">
      <c r="D372" s="49"/>
      <c r="O372" s="104"/>
      <c r="P372" s="9"/>
      <c r="Q372" s="9"/>
    </row>
    <row r="373" spans="4:17" s="5" customFormat="1" x14ac:dyDescent="0.25">
      <c r="D373" s="49"/>
      <c r="O373" s="104"/>
      <c r="P373" s="9"/>
      <c r="Q373" s="9"/>
    </row>
    <row r="374" spans="4:17" s="5" customFormat="1" x14ac:dyDescent="0.25">
      <c r="D374" s="49"/>
      <c r="O374" s="104"/>
      <c r="P374" s="9"/>
      <c r="Q374" s="9"/>
    </row>
    <row r="375" spans="4:17" s="5" customFormat="1" x14ac:dyDescent="0.25">
      <c r="D375" s="49"/>
      <c r="O375" s="104"/>
      <c r="P375" s="9"/>
      <c r="Q375" s="9"/>
    </row>
    <row r="376" spans="4:17" s="5" customFormat="1" x14ac:dyDescent="0.25">
      <c r="D376" s="49"/>
      <c r="O376" s="104"/>
      <c r="P376" s="9"/>
      <c r="Q376" s="9"/>
    </row>
    <row r="377" spans="4:17" s="5" customFormat="1" x14ac:dyDescent="0.25">
      <c r="D377" s="49"/>
      <c r="O377" s="104"/>
      <c r="P377" s="9"/>
      <c r="Q377" s="9"/>
    </row>
    <row r="378" spans="4:17" s="5" customFormat="1" x14ac:dyDescent="0.25">
      <c r="D378" s="49"/>
      <c r="O378" s="104"/>
      <c r="P378" s="9"/>
      <c r="Q378" s="9"/>
    </row>
    <row r="379" spans="4:17" s="5" customFormat="1" x14ac:dyDescent="0.25">
      <c r="D379" s="49"/>
      <c r="O379" s="104"/>
      <c r="P379" s="9"/>
      <c r="Q379" s="9"/>
    </row>
    <row r="380" spans="4:17" s="5" customFormat="1" x14ac:dyDescent="0.25">
      <c r="D380" s="49"/>
      <c r="O380" s="104"/>
      <c r="P380" s="9"/>
      <c r="Q380" s="9"/>
    </row>
    <row r="381" spans="4:17" s="5" customFormat="1" x14ac:dyDescent="0.25">
      <c r="D381" s="49"/>
      <c r="O381" s="104"/>
      <c r="P381" s="9"/>
      <c r="Q381" s="9"/>
    </row>
    <row r="382" spans="4:17" s="5" customFormat="1" x14ac:dyDescent="0.25">
      <c r="D382" s="49"/>
      <c r="O382" s="104"/>
      <c r="P382" s="9"/>
      <c r="Q382" s="9"/>
    </row>
    <row r="383" spans="4:17" s="5" customFormat="1" x14ac:dyDescent="0.25">
      <c r="D383" s="49"/>
      <c r="O383" s="104"/>
      <c r="P383" s="9"/>
      <c r="Q383" s="9"/>
    </row>
    <row r="384" spans="4:17" s="5" customFormat="1" x14ac:dyDescent="0.25">
      <c r="D384" s="49"/>
      <c r="O384" s="104"/>
      <c r="P384" s="9"/>
      <c r="Q384" s="9"/>
    </row>
    <row r="385" spans="4:17" s="5" customFormat="1" x14ac:dyDescent="0.25">
      <c r="D385" s="49"/>
      <c r="O385" s="104"/>
      <c r="P385" s="9"/>
      <c r="Q385" s="9"/>
    </row>
    <row r="386" spans="4:17" s="5" customFormat="1" x14ac:dyDescent="0.25">
      <c r="D386" s="49"/>
      <c r="O386" s="104"/>
      <c r="P386" s="9"/>
      <c r="Q386" s="9"/>
    </row>
    <row r="387" spans="4:17" s="5" customFormat="1" x14ac:dyDescent="0.25">
      <c r="D387" s="49"/>
      <c r="O387" s="104"/>
      <c r="P387" s="9"/>
      <c r="Q387" s="9"/>
    </row>
    <row r="388" spans="4:17" s="5" customFormat="1" x14ac:dyDescent="0.25">
      <c r="D388" s="49"/>
      <c r="O388" s="104"/>
      <c r="P388" s="9"/>
      <c r="Q388" s="9"/>
    </row>
    <row r="389" spans="4:17" s="5" customFormat="1" x14ac:dyDescent="0.25">
      <c r="D389" s="49"/>
      <c r="O389" s="104"/>
      <c r="P389" s="9"/>
      <c r="Q389" s="9"/>
    </row>
    <row r="390" spans="4:17" s="5" customFormat="1" x14ac:dyDescent="0.25">
      <c r="D390" s="49"/>
      <c r="O390" s="104"/>
      <c r="P390" s="9"/>
      <c r="Q390" s="9"/>
    </row>
    <row r="391" spans="4:17" s="5" customFormat="1" x14ac:dyDescent="0.25">
      <c r="D391" s="49"/>
      <c r="O391" s="104"/>
      <c r="P391" s="9"/>
      <c r="Q391" s="9"/>
    </row>
    <row r="392" spans="4:17" s="5" customFormat="1" x14ac:dyDescent="0.25">
      <c r="D392" s="49"/>
      <c r="O392" s="104"/>
      <c r="P392" s="9"/>
      <c r="Q392" s="9"/>
    </row>
    <row r="393" spans="4:17" s="5" customFormat="1" x14ac:dyDescent="0.25">
      <c r="D393" s="49"/>
      <c r="O393" s="104"/>
      <c r="P393" s="9"/>
      <c r="Q393" s="9"/>
    </row>
    <row r="394" spans="4:17" s="5" customFormat="1" x14ac:dyDescent="0.25">
      <c r="D394" s="49"/>
      <c r="O394" s="104"/>
      <c r="P394" s="9"/>
      <c r="Q394" s="9"/>
    </row>
    <row r="395" spans="4:17" s="5" customFormat="1" x14ac:dyDescent="0.25">
      <c r="D395" s="49"/>
      <c r="O395" s="104"/>
      <c r="P395" s="9"/>
      <c r="Q395" s="9"/>
    </row>
    <row r="396" spans="4:17" s="5" customFormat="1" x14ac:dyDescent="0.25">
      <c r="D396" s="49"/>
      <c r="O396" s="104"/>
      <c r="P396" s="9"/>
      <c r="Q396" s="9"/>
    </row>
    <row r="397" spans="4:17" s="5" customFormat="1" x14ac:dyDescent="0.25">
      <c r="D397" s="49"/>
      <c r="O397" s="104"/>
      <c r="P397" s="9"/>
      <c r="Q397" s="9"/>
    </row>
    <row r="398" spans="4:17" s="5" customFormat="1" x14ac:dyDescent="0.25">
      <c r="D398" s="49"/>
      <c r="O398" s="104"/>
      <c r="P398" s="9"/>
      <c r="Q398" s="9"/>
    </row>
    <row r="399" spans="4:17" s="5" customFormat="1" x14ac:dyDescent="0.25">
      <c r="D399" s="49"/>
      <c r="O399" s="104"/>
      <c r="P399" s="9"/>
      <c r="Q399" s="9"/>
    </row>
    <row r="400" spans="4:17" s="5" customFormat="1" x14ac:dyDescent="0.25">
      <c r="D400" s="49"/>
      <c r="O400" s="104"/>
      <c r="P400" s="9"/>
      <c r="Q400" s="9"/>
    </row>
    <row r="401" spans="4:17" s="5" customFormat="1" x14ac:dyDescent="0.25">
      <c r="D401" s="49"/>
      <c r="O401" s="104"/>
      <c r="P401" s="9"/>
      <c r="Q401" s="9"/>
    </row>
    <row r="402" spans="4:17" s="5" customFormat="1" x14ac:dyDescent="0.25">
      <c r="D402" s="49"/>
      <c r="O402" s="104"/>
      <c r="P402" s="9"/>
      <c r="Q402" s="9"/>
    </row>
    <row r="403" spans="4:17" s="5" customFormat="1" x14ac:dyDescent="0.25">
      <c r="D403" s="49"/>
      <c r="O403" s="104"/>
      <c r="P403" s="9"/>
      <c r="Q403" s="9"/>
    </row>
    <row r="404" spans="4:17" s="5" customFormat="1" x14ac:dyDescent="0.25">
      <c r="D404" s="49"/>
      <c r="O404" s="104"/>
      <c r="P404" s="9"/>
      <c r="Q404" s="9"/>
    </row>
    <row r="405" spans="4:17" s="5" customFormat="1" x14ac:dyDescent="0.25">
      <c r="D405" s="49"/>
      <c r="O405" s="104"/>
      <c r="P405" s="9"/>
      <c r="Q405" s="9"/>
    </row>
    <row r="406" spans="4:17" s="5" customFormat="1" x14ac:dyDescent="0.25">
      <c r="D406" s="49"/>
      <c r="O406" s="104"/>
      <c r="P406" s="9"/>
      <c r="Q406" s="9"/>
    </row>
    <row r="407" spans="4:17" s="5" customFormat="1" x14ac:dyDescent="0.25">
      <c r="D407" s="49"/>
      <c r="O407" s="104"/>
      <c r="P407" s="9"/>
      <c r="Q407" s="9"/>
    </row>
    <row r="408" spans="4:17" s="5" customFormat="1" x14ac:dyDescent="0.25">
      <c r="D408" s="49"/>
      <c r="O408" s="104"/>
      <c r="P408" s="9"/>
      <c r="Q408" s="9"/>
    </row>
    <row r="409" spans="4:17" s="5" customFormat="1" x14ac:dyDescent="0.25">
      <c r="D409" s="49"/>
      <c r="O409" s="104"/>
      <c r="P409" s="9"/>
      <c r="Q409" s="9"/>
    </row>
    <row r="410" spans="4:17" s="5" customFormat="1" x14ac:dyDescent="0.25">
      <c r="D410" s="49"/>
      <c r="O410" s="104"/>
      <c r="P410" s="9"/>
      <c r="Q410" s="9"/>
    </row>
    <row r="411" spans="4:17" s="5" customFormat="1" x14ac:dyDescent="0.25">
      <c r="D411" s="49"/>
      <c r="O411" s="104"/>
      <c r="P411" s="9"/>
      <c r="Q411" s="9"/>
    </row>
    <row r="412" spans="4:17" s="5" customFormat="1" x14ac:dyDescent="0.25">
      <c r="D412" s="49"/>
      <c r="O412" s="104"/>
      <c r="P412" s="9"/>
      <c r="Q412" s="9"/>
    </row>
    <row r="413" spans="4:17" s="5" customFormat="1" x14ac:dyDescent="0.25">
      <c r="D413" s="49"/>
      <c r="O413" s="104"/>
      <c r="P413" s="9"/>
      <c r="Q413" s="9"/>
    </row>
    <row r="414" spans="4:17" s="5" customFormat="1" x14ac:dyDescent="0.25">
      <c r="D414" s="49"/>
      <c r="O414" s="104"/>
      <c r="P414" s="9"/>
      <c r="Q414" s="9"/>
    </row>
    <row r="415" spans="4:17" s="5" customFormat="1" x14ac:dyDescent="0.25">
      <c r="D415" s="49"/>
      <c r="O415" s="104"/>
      <c r="P415" s="9"/>
      <c r="Q415" s="9"/>
    </row>
    <row r="416" spans="4:17" s="5" customFormat="1" x14ac:dyDescent="0.25">
      <c r="D416" s="49"/>
      <c r="O416" s="104"/>
      <c r="P416" s="9"/>
      <c r="Q416" s="9"/>
    </row>
    <row r="417" spans="4:17" s="5" customFormat="1" x14ac:dyDescent="0.25">
      <c r="D417" s="49"/>
      <c r="O417" s="104"/>
      <c r="P417" s="9"/>
      <c r="Q417" s="9"/>
    </row>
    <row r="418" spans="4:17" s="5" customFormat="1" x14ac:dyDescent="0.25">
      <c r="D418" s="49"/>
      <c r="O418" s="104"/>
      <c r="P418" s="9"/>
      <c r="Q418" s="9"/>
    </row>
    <row r="419" spans="4:17" s="5" customFormat="1" x14ac:dyDescent="0.25">
      <c r="D419" s="49"/>
      <c r="O419" s="104"/>
      <c r="P419" s="9"/>
      <c r="Q419" s="9"/>
    </row>
    <row r="420" spans="4:17" s="5" customFormat="1" x14ac:dyDescent="0.25">
      <c r="D420" s="49"/>
      <c r="O420" s="104"/>
      <c r="P420" s="9"/>
      <c r="Q420" s="9"/>
    </row>
    <row r="421" spans="4:17" s="5" customFormat="1" x14ac:dyDescent="0.25">
      <c r="D421" s="49"/>
      <c r="O421" s="104"/>
      <c r="P421" s="9"/>
      <c r="Q421" s="9"/>
    </row>
    <row r="422" spans="4:17" s="5" customFormat="1" x14ac:dyDescent="0.25">
      <c r="D422" s="49"/>
      <c r="O422" s="104"/>
      <c r="P422" s="9"/>
      <c r="Q422" s="9"/>
    </row>
    <row r="423" spans="4:17" s="5" customFormat="1" x14ac:dyDescent="0.25">
      <c r="D423" s="49"/>
      <c r="O423" s="104"/>
      <c r="P423" s="9"/>
      <c r="Q423" s="9"/>
    </row>
    <row r="424" spans="4:17" s="5" customFormat="1" x14ac:dyDescent="0.25">
      <c r="D424" s="49"/>
      <c r="O424" s="104"/>
      <c r="P424" s="9"/>
      <c r="Q424" s="9"/>
    </row>
    <row r="425" spans="4:17" s="5" customFormat="1" x14ac:dyDescent="0.25">
      <c r="D425" s="49"/>
      <c r="O425" s="104"/>
      <c r="P425" s="9"/>
      <c r="Q425" s="9"/>
    </row>
    <row r="426" spans="4:17" s="5" customFormat="1" x14ac:dyDescent="0.25">
      <c r="D426" s="49"/>
      <c r="O426" s="104"/>
      <c r="P426" s="9"/>
      <c r="Q426" s="9"/>
    </row>
    <row r="427" spans="4:17" s="5" customFormat="1" x14ac:dyDescent="0.25">
      <c r="D427" s="49"/>
      <c r="O427" s="104"/>
      <c r="P427" s="9"/>
      <c r="Q427" s="9"/>
    </row>
    <row r="428" spans="4:17" s="5" customFormat="1" x14ac:dyDescent="0.25">
      <c r="D428" s="49"/>
      <c r="O428" s="104"/>
      <c r="P428" s="9"/>
      <c r="Q428" s="9"/>
    </row>
    <row r="429" spans="4:17" s="5" customFormat="1" x14ac:dyDescent="0.25">
      <c r="D429" s="49"/>
      <c r="O429" s="104"/>
      <c r="P429" s="9"/>
      <c r="Q429" s="9"/>
    </row>
    <row r="430" spans="4:17" s="5" customFormat="1" x14ac:dyDescent="0.25">
      <c r="D430" s="49"/>
      <c r="O430" s="104"/>
      <c r="P430" s="9"/>
      <c r="Q430" s="9"/>
    </row>
    <row r="431" spans="4:17" s="5" customFormat="1" x14ac:dyDescent="0.25">
      <c r="D431" s="49"/>
      <c r="O431" s="104"/>
      <c r="P431" s="9"/>
      <c r="Q431" s="9"/>
    </row>
    <row r="432" spans="4:17" s="5" customFormat="1" x14ac:dyDescent="0.25">
      <c r="D432" s="49"/>
      <c r="O432" s="104"/>
      <c r="P432" s="9"/>
      <c r="Q432" s="9"/>
    </row>
    <row r="433" spans="4:17" s="5" customFormat="1" x14ac:dyDescent="0.25">
      <c r="D433" s="49"/>
      <c r="O433" s="104"/>
      <c r="P433" s="9"/>
      <c r="Q433" s="9"/>
    </row>
    <row r="434" spans="4:17" s="5" customFormat="1" x14ac:dyDescent="0.25">
      <c r="D434" s="49"/>
      <c r="O434" s="104"/>
      <c r="P434" s="9"/>
      <c r="Q434" s="9"/>
    </row>
    <row r="435" spans="4:17" s="5" customFormat="1" x14ac:dyDescent="0.25">
      <c r="D435" s="49"/>
      <c r="O435" s="104"/>
      <c r="P435" s="9"/>
      <c r="Q435" s="9"/>
    </row>
    <row r="436" spans="4:17" s="5" customFormat="1" x14ac:dyDescent="0.25">
      <c r="D436" s="49"/>
      <c r="O436" s="104"/>
      <c r="P436" s="9"/>
      <c r="Q436" s="9"/>
    </row>
    <row r="437" spans="4:17" s="5" customFormat="1" x14ac:dyDescent="0.25">
      <c r="D437" s="49"/>
      <c r="O437" s="104"/>
      <c r="P437" s="9"/>
      <c r="Q437" s="9"/>
    </row>
    <row r="438" spans="4:17" s="5" customFormat="1" x14ac:dyDescent="0.25">
      <c r="D438" s="49"/>
      <c r="O438" s="104"/>
      <c r="P438" s="9"/>
      <c r="Q438" s="9"/>
    </row>
    <row r="439" spans="4:17" s="5" customFormat="1" x14ac:dyDescent="0.25">
      <c r="D439" s="49"/>
      <c r="O439" s="104"/>
      <c r="P439" s="9"/>
      <c r="Q439" s="9"/>
    </row>
    <row r="440" spans="4:17" s="5" customFormat="1" x14ac:dyDescent="0.25">
      <c r="D440" s="49"/>
      <c r="O440" s="104"/>
      <c r="P440" s="9"/>
      <c r="Q440" s="9"/>
    </row>
    <row r="441" spans="4:17" s="5" customFormat="1" x14ac:dyDescent="0.25">
      <c r="D441" s="49"/>
      <c r="O441" s="104"/>
      <c r="P441" s="9"/>
      <c r="Q441" s="9"/>
    </row>
    <row r="442" spans="4:17" s="5" customFormat="1" x14ac:dyDescent="0.25">
      <c r="D442" s="49"/>
      <c r="O442" s="104"/>
      <c r="P442" s="9"/>
      <c r="Q442" s="9"/>
    </row>
    <row r="443" spans="4:17" s="5" customFormat="1" x14ac:dyDescent="0.25">
      <c r="D443" s="49"/>
      <c r="O443" s="104"/>
      <c r="P443" s="9"/>
      <c r="Q443" s="9"/>
    </row>
    <row r="444" spans="4:17" s="5" customFormat="1" x14ac:dyDescent="0.25">
      <c r="D444" s="49"/>
      <c r="O444" s="104"/>
      <c r="P444" s="9"/>
      <c r="Q444" s="9"/>
    </row>
    <row r="445" spans="4:17" s="5" customFormat="1" x14ac:dyDescent="0.25">
      <c r="D445" s="49"/>
      <c r="O445" s="104"/>
      <c r="P445" s="9"/>
      <c r="Q445" s="9"/>
    </row>
    <row r="446" spans="4:17" s="5" customFormat="1" x14ac:dyDescent="0.25">
      <c r="D446" s="49"/>
      <c r="O446" s="104"/>
      <c r="P446" s="9"/>
      <c r="Q446" s="9"/>
    </row>
    <row r="447" spans="4:17" s="5" customFormat="1" x14ac:dyDescent="0.25">
      <c r="D447" s="49"/>
      <c r="O447" s="104"/>
      <c r="P447" s="9"/>
      <c r="Q447" s="9"/>
    </row>
    <row r="448" spans="4:17" s="5" customFormat="1" x14ac:dyDescent="0.25">
      <c r="D448" s="49"/>
      <c r="O448" s="104"/>
      <c r="P448" s="9"/>
      <c r="Q448" s="9"/>
    </row>
    <row r="449" spans="4:17" s="5" customFormat="1" x14ac:dyDescent="0.25">
      <c r="D449" s="49"/>
      <c r="O449" s="104"/>
      <c r="P449" s="9"/>
      <c r="Q449" s="9"/>
    </row>
    <row r="450" spans="4:17" s="5" customFormat="1" x14ac:dyDescent="0.25">
      <c r="D450" s="49"/>
      <c r="O450" s="104"/>
      <c r="P450" s="9"/>
      <c r="Q450" s="9"/>
    </row>
    <row r="451" spans="4:17" s="5" customFormat="1" x14ac:dyDescent="0.25">
      <c r="D451" s="49"/>
      <c r="O451" s="104"/>
      <c r="P451" s="9"/>
      <c r="Q451" s="9"/>
    </row>
    <row r="452" spans="4:17" s="5" customFormat="1" x14ac:dyDescent="0.25">
      <c r="D452" s="49"/>
      <c r="O452" s="104"/>
      <c r="P452" s="9"/>
      <c r="Q452" s="9"/>
    </row>
    <row r="453" spans="4:17" s="5" customFormat="1" x14ac:dyDescent="0.25">
      <c r="D453" s="49"/>
      <c r="O453" s="104"/>
      <c r="P453" s="9"/>
      <c r="Q453" s="9"/>
    </row>
    <row r="454" spans="4:17" s="5" customFormat="1" x14ac:dyDescent="0.25">
      <c r="D454" s="49"/>
      <c r="O454" s="104"/>
      <c r="P454" s="9"/>
      <c r="Q454" s="9"/>
    </row>
    <row r="455" spans="4:17" s="5" customFormat="1" x14ac:dyDescent="0.25">
      <c r="D455" s="49"/>
      <c r="O455" s="104"/>
      <c r="P455" s="9"/>
      <c r="Q455" s="9"/>
    </row>
    <row r="456" spans="4:17" s="5" customFormat="1" x14ac:dyDescent="0.25">
      <c r="D456" s="49"/>
      <c r="O456" s="104"/>
      <c r="P456" s="9"/>
      <c r="Q456" s="9"/>
    </row>
    <row r="457" spans="4:17" s="5" customFormat="1" x14ac:dyDescent="0.25">
      <c r="D457" s="49"/>
      <c r="O457" s="104"/>
      <c r="P457" s="9"/>
      <c r="Q457" s="9"/>
    </row>
    <row r="458" spans="4:17" s="5" customFormat="1" x14ac:dyDescent="0.25">
      <c r="D458" s="49"/>
      <c r="O458" s="104"/>
      <c r="P458" s="9"/>
      <c r="Q458" s="9"/>
    </row>
    <row r="459" spans="4:17" s="5" customFormat="1" x14ac:dyDescent="0.25">
      <c r="D459" s="49"/>
      <c r="O459" s="104"/>
      <c r="P459" s="9"/>
      <c r="Q459" s="9"/>
    </row>
    <row r="460" spans="4:17" s="5" customFormat="1" x14ac:dyDescent="0.25">
      <c r="D460" s="49"/>
      <c r="O460" s="104"/>
      <c r="P460" s="9"/>
      <c r="Q460" s="9"/>
    </row>
    <row r="461" spans="4:17" s="5" customFormat="1" x14ac:dyDescent="0.25">
      <c r="D461" s="49"/>
      <c r="O461" s="104"/>
      <c r="P461" s="9"/>
      <c r="Q461" s="9"/>
    </row>
    <row r="462" spans="4:17" s="5" customFormat="1" x14ac:dyDescent="0.25">
      <c r="D462" s="49"/>
      <c r="O462" s="104"/>
      <c r="P462" s="9"/>
      <c r="Q462" s="9"/>
    </row>
    <row r="463" spans="4:17" s="5" customFormat="1" x14ac:dyDescent="0.25">
      <c r="D463" s="49"/>
      <c r="O463" s="104"/>
      <c r="P463" s="9"/>
      <c r="Q463" s="9"/>
    </row>
    <row r="464" spans="4:17" s="5" customFormat="1" x14ac:dyDescent="0.25">
      <c r="D464" s="49"/>
      <c r="O464" s="104"/>
      <c r="P464" s="9"/>
      <c r="Q464" s="9"/>
    </row>
    <row r="465" spans="4:17" s="5" customFormat="1" x14ac:dyDescent="0.25">
      <c r="D465" s="49"/>
      <c r="O465" s="104"/>
      <c r="P465" s="9"/>
      <c r="Q465" s="9"/>
    </row>
    <row r="466" spans="4:17" s="5" customFormat="1" x14ac:dyDescent="0.25">
      <c r="D466" s="49"/>
      <c r="O466" s="104"/>
      <c r="P466" s="9"/>
      <c r="Q466" s="9"/>
    </row>
    <row r="467" spans="4:17" s="5" customFormat="1" x14ac:dyDescent="0.25">
      <c r="D467" s="49"/>
      <c r="O467" s="104"/>
      <c r="P467" s="9"/>
      <c r="Q467" s="9"/>
    </row>
    <row r="468" spans="4:17" s="5" customFormat="1" x14ac:dyDescent="0.25">
      <c r="D468" s="49"/>
      <c r="O468" s="104"/>
      <c r="P468" s="9"/>
      <c r="Q468" s="9"/>
    </row>
    <row r="469" spans="4:17" s="5" customFormat="1" x14ac:dyDescent="0.25">
      <c r="D469" s="49"/>
      <c r="O469" s="104"/>
      <c r="P469" s="9"/>
      <c r="Q469" s="9"/>
    </row>
    <row r="470" spans="4:17" s="5" customFormat="1" x14ac:dyDescent="0.25">
      <c r="D470" s="49"/>
      <c r="O470" s="104"/>
      <c r="P470" s="9"/>
      <c r="Q470" s="9"/>
    </row>
    <row r="471" spans="4:17" s="5" customFormat="1" x14ac:dyDescent="0.25">
      <c r="D471" s="49"/>
      <c r="O471" s="104"/>
      <c r="P471" s="9"/>
      <c r="Q471" s="9"/>
    </row>
    <row r="472" spans="4:17" s="5" customFormat="1" x14ac:dyDescent="0.25">
      <c r="D472" s="49"/>
      <c r="O472" s="104"/>
      <c r="P472" s="9"/>
      <c r="Q472" s="9"/>
    </row>
    <row r="473" spans="4:17" s="5" customFormat="1" x14ac:dyDescent="0.25">
      <c r="D473" s="49"/>
      <c r="O473" s="104"/>
      <c r="P473" s="9"/>
      <c r="Q473" s="9"/>
    </row>
    <row r="474" spans="4:17" s="5" customFormat="1" x14ac:dyDescent="0.25">
      <c r="D474" s="49"/>
      <c r="O474" s="104"/>
      <c r="P474" s="9"/>
      <c r="Q474" s="9"/>
    </row>
    <row r="475" spans="4:17" s="5" customFormat="1" x14ac:dyDescent="0.25">
      <c r="D475" s="49"/>
      <c r="O475" s="104"/>
      <c r="P475" s="9"/>
      <c r="Q475" s="9"/>
    </row>
    <row r="476" spans="4:17" s="5" customFormat="1" x14ac:dyDescent="0.25">
      <c r="D476" s="49"/>
      <c r="O476" s="104"/>
      <c r="P476" s="9"/>
      <c r="Q476" s="9"/>
    </row>
    <row r="477" spans="4:17" s="5" customFormat="1" x14ac:dyDescent="0.25">
      <c r="D477" s="49"/>
      <c r="O477" s="104"/>
      <c r="P477" s="9"/>
      <c r="Q477" s="9"/>
    </row>
    <row r="478" spans="4:17" s="5" customFormat="1" x14ac:dyDescent="0.25">
      <c r="D478" s="49"/>
      <c r="O478" s="104"/>
      <c r="P478" s="9"/>
      <c r="Q478" s="9"/>
    </row>
    <row r="479" spans="4:17" s="5" customFormat="1" x14ac:dyDescent="0.25">
      <c r="D479" s="49"/>
      <c r="O479" s="104"/>
      <c r="P479" s="9"/>
      <c r="Q479" s="9"/>
    </row>
    <row r="480" spans="4:17" s="5" customFormat="1" x14ac:dyDescent="0.25">
      <c r="D480" s="49"/>
      <c r="O480" s="104"/>
      <c r="P480" s="9"/>
      <c r="Q480" s="9"/>
    </row>
    <row r="481" spans="4:17" s="5" customFormat="1" x14ac:dyDescent="0.25">
      <c r="D481" s="49"/>
      <c r="O481" s="104"/>
      <c r="P481" s="9"/>
      <c r="Q481" s="9"/>
    </row>
    <row r="482" spans="4:17" s="5" customFormat="1" x14ac:dyDescent="0.25">
      <c r="D482" s="49"/>
      <c r="O482" s="104"/>
      <c r="P482" s="9"/>
      <c r="Q482" s="9"/>
    </row>
    <row r="483" spans="4:17" s="5" customFormat="1" x14ac:dyDescent="0.25">
      <c r="D483" s="49"/>
      <c r="O483" s="104"/>
      <c r="P483" s="9"/>
      <c r="Q483" s="9"/>
    </row>
    <row r="484" spans="4:17" s="5" customFormat="1" x14ac:dyDescent="0.25">
      <c r="D484" s="49"/>
      <c r="O484" s="104"/>
      <c r="P484" s="9"/>
      <c r="Q484" s="9"/>
    </row>
    <row r="485" spans="4:17" s="5" customFormat="1" x14ac:dyDescent="0.25">
      <c r="D485" s="49"/>
      <c r="O485" s="104"/>
      <c r="P485" s="9"/>
      <c r="Q485" s="9"/>
    </row>
    <row r="486" spans="4:17" s="5" customFormat="1" x14ac:dyDescent="0.25">
      <c r="D486" s="49"/>
      <c r="O486" s="104"/>
      <c r="P486" s="9"/>
      <c r="Q486" s="9"/>
    </row>
    <row r="487" spans="4:17" s="5" customFormat="1" x14ac:dyDescent="0.25">
      <c r="D487" s="49"/>
      <c r="O487" s="104"/>
      <c r="P487" s="9"/>
      <c r="Q487" s="9"/>
    </row>
    <row r="488" spans="4:17" s="5" customFormat="1" x14ac:dyDescent="0.25">
      <c r="D488" s="49"/>
      <c r="O488" s="104"/>
      <c r="P488" s="9"/>
      <c r="Q488" s="9"/>
    </row>
    <row r="489" spans="4:17" s="5" customFormat="1" x14ac:dyDescent="0.25">
      <c r="D489" s="49"/>
      <c r="O489" s="104"/>
      <c r="P489" s="9"/>
      <c r="Q489" s="9"/>
    </row>
    <row r="490" spans="4:17" s="5" customFormat="1" x14ac:dyDescent="0.25">
      <c r="D490" s="49"/>
      <c r="O490" s="104"/>
      <c r="P490" s="9"/>
      <c r="Q490" s="9"/>
    </row>
    <row r="491" spans="4:17" s="5" customFormat="1" x14ac:dyDescent="0.25">
      <c r="D491" s="49"/>
      <c r="O491" s="104"/>
      <c r="P491" s="9"/>
      <c r="Q491" s="9"/>
    </row>
    <row r="492" spans="4:17" s="5" customFormat="1" x14ac:dyDescent="0.25">
      <c r="D492" s="49"/>
      <c r="O492" s="104"/>
      <c r="P492" s="9"/>
      <c r="Q492" s="9"/>
    </row>
    <row r="493" spans="4:17" s="5" customFormat="1" x14ac:dyDescent="0.25">
      <c r="D493" s="49"/>
      <c r="O493" s="104"/>
      <c r="P493" s="9"/>
      <c r="Q493" s="9"/>
    </row>
    <row r="494" spans="4:17" s="5" customFormat="1" x14ac:dyDescent="0.25">
      <c r="D494" s="49"/>
      <c r="O494" s="104"/>
      <c r="P494" s="9"/>
      <c r="Q494" s="9"/>
    </row>
    <row r="495" spans="4:17" s="5" customFormat="1" x14ac:dyDescent="0.25">
      <c r="D495" s="49"/>
      <c r="O495" s="104"/>
      <c r="P495" s="9"/>
      <c r="Q495" s="9"/>
    </row>
    <row r="496" spans="4:17" s="5" customFormat="1" x14ac:dyDescent="0.25">
      <c r="D496" s="49"/>
      <c r="O496" s="104"/>
      <c r="P496" s="9"/>
      <c r="Q496" s="9"/>
    </row>
    <row r="497" spans="4:17" s="5" customFormat="1" x14ac:dyDescent="0.25">
      <c r="D497" s="49"/>
      <c r="O497" s="104"/>
      <c r="P497" s="9"/>
      <c r="Q497" s="9"/>
    </row>
    <row r="498" spans="4:17" s="5" customFormat="1" x14ac:dyDescent="0.25">
      <c r="D498" s="49"/>
      <c r="O498" s="104"/>
      <c r="P498" s="9"/>
      <c r="Q498" s="9"/>
    </row>
    <row r="499" spans="4:17" s="5" customFormat="1" x14ac:dyDescent="0.25">
      <c r="D499" s="49"/>
      <c r="O499" s="104"/>
      <c r="P499" s="9"/>
      <c r="Q499" s="9"/>
    </row>
    <row r="500" spans="4:17" s="5" customFormat="1" x14ac:dyDescent="0.25">
      <c r="D500" s="49"/>
      <c r="O500" s="104"/>
      <c r="P500" s="9"/>
      <c r="Q500" s="9"/>
    </row>
    <row r="501" spans="4:17" s="5" customFormat="1" x14ac:dyDescent="0.25">
      <c r="D501" s="49"/>
      <c r="O501" s="104"/>
      <c r="P501" s="9"/>
      <c r="Q501" s="9"/>
    </row>
    <row r="502" spans="4:17" s="5" customFormat="1" x14ac:dyDescent="0.25">
      <c r="D502" s="49"/>
      <c r="O502" s="104"/>
      <c r="P502" s="9"/>
      <c r="Q502" s="9"/>
    </row>
    <row r="503" spans="4:17" s="5" customFormat="1" x14ac:dyDescent="0.25">
      <c r="D503" s="49"/>
      <c r="O503" s="104"/>
      <c r="P503" s="9"/>
      <c r="Q503" s="9"/>
    </row>
    <row r="504" spans="4:17" s="5" customFormat="1" x14ac:dyDescent="0.25">
      <c r="D504" s="49"/>
      <c r="O504" s="104"/>
      <c r="P504" s="9"/>
      <c r="Q504" s="9"/>
    </row>
    <row r="505" spans="4:17" s="5" customFormat="1" x14ac:dyDescent="0.25">
      <c r="D505" s="49"/>
      <c r="O505" s="104"/>
      <c r="P505" s="9"/>
      <c r="Q505" s="9"/>
    </row>
    <row r="506" spans="4:17" s="5" customFormat="1" x14ac:dyDescent="0.25">
      <c r="D506" s="49"/>
      <c r="O506" s="104"/>
      <c r="P506" s="9"/>
      <c r="Q506" s="9"/>
    </row>
    <row r="507" spans="4:17" s="5" customFormat="1" x14ac:dyDescent="0.25">
      <c r="D507" s="49"/>
      <c r="O507" s="104"/>
      <c r="P507" s="9"/>
      <c r="Q507" s="9"/>
    </row>
    <row r="508" spans="4:17" s="5" customFormat="1" x14ac:dyDescent="0.25">
      <c r="D508" s="49"/>
      <c r="O508" s="104"/>
      <c r="P508" s="9"/>
      <c r="Q508" s="9"/>
    </row>
    <row r="509" spans="4:17" s="5" customFormat="1" x14ac:dyDescent="0.25">
      <c r="D509" s="49"/>
      <c r="O509" s="104"/>
      <c r="P509" s="9"/>
      <c r="Q509" s="9"/>
    </row>
    <row r="510" spans="4:17" s="5" customFormat="1" x14ac:dyDescent="0.25">
      <c r="D510" s="49"/>
      <c r="O510" s="104"/>
      <c r="P510" s="9"/>
      <c r="Q510" s="9"/>
    </row>
    <row r="511" spans="4:17" s="5" customFormat="1" x14ac:dyDescent="0.25">
      <c r="D511" s="49"/>
      <c r="O511" s="104"/>
      <c r="P511" s="9"/>
      <c r="Q511" s="9"/>
    </row>
    <row r="512" spans="4:17" s="5" customFormat="1" x14ac:dyDescent="0.25">
      <c r="D512" s="49"/>
      <c r="O512" s="104"/>
      <c r="P512" s="9"/>
      <c r="Q512" s="9"/>
    </row>
    <row r="513" spans="4:17" s="5" customFormat="1" x14ac:dyDescent="0.25">
      <c r="D513" s="49"/>
      <c r="O513" s="104"/>
      <c r="P513" s="9"/>
      <c r="Q513" s="9"/>
    </row>
    <row r="514" spans="4:17" s="5" customFormat="1" x14ac:dyDescent="0.25">
      <c r="D514" s="49"/>
      <c r="O514" s="104"/>
      <c r="P514" s="9"/>
      <c r="Q514" s="9"/>
    </row>
    <row r="515" spans="4:17" s="5" customFormat="1" x14ac:dyDescent="0.25">
      <c r="D515" s="49"/>
      <c r="O515" s="104"/>
      <c r="P515" s="9"/>
      <c r="Q515" s="9"/>
    </row>
    <row r="516" spans="4:17" s="5" customFormat="1" x14ac:dyDescent="0.25">
      <c r="D516" s="49"/>
      <c r="O516" s="104"/>
      <c r="P516" s="9"/>
      <c r="Q516" s="9"/>
    </row>
    <row r="517" spans="4:17" s="5" customFormat="1" x14ac:dyDescent="0.25">
      <c r="D517" s="49"/>
      <c r="O517" s="104"/>
      <c r="P517" s="9"/>
      <c r="Q517" s="9"/>
    </row>
    <row r="518" spans="4:17" s="5" customFormat="1" x14ac:dyDescent="0.25">
      <c r="D518" s="49"/>
      <c r="O518" s="104"/>
      <c r="P518" s="9"/>
      <c r="Q518" s="9"/>
    </row>
    <row r="519" spans="4:17" s="5" customFormat="1" x14ac:dyDescent="0.25">
      <c r="D519" s="49"/>
      <c r="O519" s="104"/>
      <c r="P519" s="9"/>
      <c r="Q519" s="9"/>
    </row>
    <row r="520" spans="4:17" s="5" customFormat="1" x14ac:dyDescent="0.25">
      <c r="D520" s="49"/>
      <c r="O520" s="104"/>
      <c r="P520" s="9"/>
      <c r="Q520" s="9"/>
    </row>
    <row r="521" spans="4:17" s="5" customFormat="1" x14ac:dyDescent="0.25">
      <c r="D521" s="49"/>
      <c r="O521" s="104"/>
      <c r="P521" s="9"/>
      <c r="Q521" s="9"/>
    </row>
    <row r="522" spans="4:17" s="5" customFormat="1" x14ac:dyDescent="0.25">
      <c r="D522" s="49"/>
      <c r="O522" s="104"/>
      <c r="P522" s="9"/>
      <c r="Q522" s="9"/>
    </row>
    <row r="523" spans="4:17" s="5" customFormat="1" x14ac:dyDescent="0.25">
      <c r="D523" s="49"/>
      <c r="O523" s="104"/>
      <c r="P523" s="9"/>
      <c r="Q523" s="9"/>
    </row>
    <row r="524" spans="4:17" s="5" customFormat="1" x14ac:dyDescent="0.25">
      <c r="D524" s="49"/>
      <c r="O524" s="104"/>
      <c r="P524" s="9"/>
      <c r="Q524" s="9"/>
    </row>
    <row r="525" spans="4:17" s="5" customFormat="1" x14ac:dyDescent="0.25">
      <c r="D525" s="49"/>
      <c r="O525" s="104"/>
      <c r="P525" s="9"/>
      <c r="Q525" s="9"/>
    </row>
    <row r="526" spans="4:17" s="5" customFormat="1" x14ac:dyDescent="0.25">
      <c r="D526" s="49"/>
      <c r="O526" s="104"/>
      <c r="P526" s="9"/>
      <c r="Q526" s="9"/>
    </row>
    <row r="527" spans="4:17" s="5" customFormat="1" x14ac:dyDescent="0.25">
      <c r="D527" s="49"/>
      <c r="O527" s="104"/>
      <c r="P527" s="9"/>
      <c r="Q527" s="9"/>
    </row>
    <row r="528" spans="4:17" s="5" customFormat="1" x14ac:dyDescent="0.25">
      <c r="D528" s="49"/>
      <c r="O528" s="104"/>
      <c r="P528" s="9"/>
      <c r="Q528" s="9"/>
    </row>
    <row r="529" spans="4:17" s="5" customFormat="1" x14ac:dyDescent="0.25">
      <c r="D529" s="49"/>
      <c r="O529" s="104"/>
      <c r="P529" s="9"/>
      <c r="Q529" s="9"/>
    </row>
    <row r="530" spans="4:17" s="5" customFormat="1" x14ac:dyDescent="0.25">
      <c r="D530" s="49"/>
      <c r="O530" s="104"/>
      <c r="P530" s="9"/>
      <c r="Q530" s="9"/>
    </row>
    <row r="531" spans="4:17" s="5" customFormat="1" x14ac:dyDescent="0.25">
      <c r="D531" s="49"/>
      <c r="O531" s="104"/>
      <c r="P531" s="9"/>
      <c r="Q531" s="9"/>
    </row>
    <row r="532" spans="4:17" s="5" customFormat="1" x14ac:dyDescent="0.25">
      <c r="D532" s="49"/>
      <c r="O532" s="104"/>
      <c r="P532" s="9"/>
      <c r="Q532" s="9"/>
    </row>
    <row r="533" spans="4:17" s="5" customFormat="1" x14ac:dyDescent="0.25">
      <c r="D533" s="49"/>
      <c r="O533" s="104"/>
      <c r="P533" s="9"/>
      <c r="Q533" s="9"/>
    </row>
    <row r="534" spans="4:17" s="5" customFormat="1" x14ac:dyDescent="0.25">
      <c r="D534" s="49"/>
      <c r="O534" s="104"/>
      <c r="P534" s="9"/>
      <c r="Q534" s="9"/>
    </row>
    <row r="535" spans="4:17" s="5" customFormat="1" x14ac:dyDescent="0.25">
      <c r="D535" s="49"/>
      <c r="O535" s="104"/>
      <c r="P535" s="9"/>
      <c r="Q535" s="9"/>
    </row>
    <row r="536" spans="4:17" s="5" customFormat="1" x14ac:dyDescent="0.25">
      <c r="D536" s="49"/>
      <c r="O536" s="104"/>
      <c r="P536" s="9"/>
      <c r="Q536" s="9"/>
    </row>
    <row r="537" spans="4:17" s="5" customFormat="1" x14ac:dyDescent="0.25">
      <c r="D537" s="49"/>
      <c r="O537" s="104"/>
      <c r="P537" s="9"/>
      <c r="Q537" s="9"/>
    </row>
    <row r="538" spans="4:17" s="5" customFormat="1" x14ac:dyDescent="0.25">
      <c r="D538" s="49"/>
      <c r="O538" s="104"/>
      <c r="P538" s="9"/>
      <c r="Q538" s="9"/>
    </row>
    <row r="539" spans="4:17" s="5" customFormat="1" x14ac:dyDescent="0.25">
      <c r="D539" s="49"/>
      <c r="O539" s="104"/>
      <c r="P539" s="9"/>
      <c r="Q539" s="9"/>
    </row>
    <row r="540" spans="4:17" s="5" customFormat="1" x14ac:dyDescent="0.25">
      <c r="D540" s="49"/>
      <c r="O540" s="104"/>
      <c r="P540" s="9"/>
      <c r="Q540" s="9"/>
    </row>
    <row r="541" spans="4:17" s="5" customFormat="1" x14ac:dyDescent="0.25">
      <c r="D541" s="49"/>
      <c r="O541" s="104"/>
      <c r="P541" s="9"/>
      <c r="Q541" s="9"/>
    </row>
    <row r="542" spans="4:17" s="5" customFormat="1" x14ac:dyDescent="0.25">
      <c r="D542" s="49"/>
      <c r="O542" s="104"/>
      <c r="P542" s="9"/>
      <c r="Q542" s="9"/>
    </row>
    <row r="543" spans="4:17" s="5" customFormat="1" x14ac:dyDescent="0.25">
      <c r="D543" s="49"/>
      <c r="O543" s="104"/>
      <c r="P543" s="9"/>
      <c r="Q543" s="9"/>
    </row>
    <row r="544" spans="4:17" s="5" customFormat="1" x14ac:dyDescent="0.25">
      <c r="D544" s="49"/>
      <c r="O544" s="104"/>
      <c r="P544" s="9"/>
      <c r="Q544" s="9"/>
    </row>
    <row r="545" spans="4:17" s="5" customFormat="1" x14ac:dyDescent="0.25">
      <c r="D545" s="49"/>
      <c r="O545" s="104"/>
      <c r="P545" s="9"/>
      <c r="Q545" s="9"/>
    </row>
    <row r="546" spans="4:17" s="5" customFormat="1" x14ac:dyDescent="0.25">
      <c r="D546" s="49"/>
      <c r="O546" s="104"/>
      <c r="P546" s="9"/>
      <c r="Q546" s="9"/>
    </row>
    <row r="547" spans="4:17" s="5" customFormat="1" x14ac:dyDescent="0.25">
      <c r="D547" s="49"/>
      <c r="O547" s="104"/>
      <c r="P547" s="9"/>
      <c r="Q547" s="9"/>
    </row>
    <row r="548" spans="4:17" s="5" customFormat="1" x14ac:dyDescent="0.25">
      <c r="D548" s="49"/>
      <c r="O548" s="104"/>
      <c r="P548" s="9"/>
      <c r="Q548" s="9"/>
    </row>
    <row r="549" spans="4:17" s="5" customFormat="1" x14ac:dyDescent="0.25">
      <c r="D549" s="49"/>
      <c r="O549" s="104"/>
      <c r="P549" s="9"/>
      <c r="Q549" s="9"/>
    </row>
    <row r="550" spans="4:17" s="5" customFormat="1" x14ac:dyDescent="0.25">
      <c r="D550" s="49"/>
      <c r="O550" s="104"/>
      <c r="P550" s="9"/>
      <c r="Q550" s="9"/>
    </row>
    <row r="551" spans="4:17" s="5" customFormat="1" x14ac:dyDescent="0.25">
      <c r="D551" s="49"/>
      <c r="O551" s="104"/>
      <c r="P551" s="9"/>
      <c r="Q551" s="9"/>
    </row>
    <row r="552" spans="4:17" s="5" customFormat="1" x14ac:dyDescent="0.25">
      <c r="D552" s="49"/>
      <c r="O552" s="104"/>
      <c r="P552" s="9"/>
      <c r="Q552" s="9"/>
    </row>
    <row r="553" spans="4:17" s="5" customFormat="1" x14ac:dyDescent="0.25">
      <c r="D553" s="49"/>
      <c r="O553" s="104"/>
      <c r="P553" s="9"/>
      <c r="Q553" s="9"/>
    </row>
    <row r="554" spans="4:17" s="5" customFormat="1" x14ac:dyDescent="0.25">
      <c r="D554" s="49"/>
      <c r="O554" s="104"/>
      <c r="P554" s="9"/>
      <c r="Q554" s="9"/>
    </row>
    <row r="555" spans="4:17" s="5" customFormat="1" x14ac:dyDescent="0.25">
      <c r="D555" s="49"/>
      <c r="O555" s="104"/>
      <c r="P555" s="9"/>
      <c r="Q555" s="9"/>
    </row>
    <row r="556" spans="4:17" s="5" customFormat="1" x14ac:dyDescent="0.25">
      <c r="D556" s="49"/>
      <c r="O556" s="104"/>
      <c r="P556" s="9"/>
      <c r="Q556" s="9"/>
    </row>
    <row r="557" spans="4:17" s="5" customFormat="1" x14ac:dyDescent="0.25">
      <c r="D557" s="49"/>
      <c r="O557" s="104"/>
      <c r="P557" s="9"/>
      <c r="Q557" s="9"/>
    </row>
    <row r="558" spans="4:17" s="5" customFormat="1" x14ac:dyDescent="0.25">
      <c r="D558" s="49"/>
      <c r="O558" s="104"/>
      <c r="P558" s="9"/>
      <c r="Q558" s="9"/>
    </row>
    <row r="559" spans="4:17" s="5" customFormat="1" x14ac:dyDescent="0.25">
      <c r="D559" s="49"/>
      <c r="O559" s="104"/>
      <c r="P559" s="9"/>
      <c r="Q559" s="9"/>
    </row>
    <row r="560" spans="4:17" s="5" customFormat="1" x14ac:dyDescent="0.25">
      <c r="D560" s="49"/>
      <c r="O560" s="104"/>
      <c r="P560" s="9"/>
      <c r="Q560" s="9"/>
    </row>
    <row r="561" spans="4:17" s="5" customFormat="1" x14ac:dyDescent="0.25">
      <c r="D561" s="49"/>
      <c r="O561" s="104"/>
      <c r="P561" s="9"/>
      <c r="Q561" s="9"/>
    </row>
    <row r="562" spans="4:17" s="5" customFormat="1" x14ac:dyDescent="0.25">
      <c r="D562" s="49"/>
      <c r="O562" s="104"/>
      <c r="P562" s="9"/>
      <c r="Q562" s="9"/>
    </row>
    <row r="563" spans="4:17" s="5" customFormat="1" x14ac:dyDescent="0.25">
      <c r="D563" s="49"/>
      <c r="O563" s="104"/>
      <c r="P563" s="9"/>
      <c r="Q563" s="9"/>
    </row>
    <row r="564" spans="4:17" s="5" customFormat="1" x14ac:dyDescent="0.25">
      <c r="D564" s="49"/>
      <c r="O564" s="104"/>
      <c r="P564" s="9"/>
      <c r="Q564" s="9"/>
    </row>
    <row r="565" spans="4:17" s="5" customFormat="1" x14ac:dyDescent="0.25">
      <c r="D565" s="49"/>
      <c r="O565" s="104"/>
      <c r="P565" s="9"/>
      <c r="Q565" s="9"/>
    </row>
    <row r="566" spans="4:17" s="5" customFormat="1" x14ac:dyDescent="0.25">
      <c r="D566" s="49"/>
      <c r="O566" s="104"/>
      <c r="P566" s="9"/>
      <c r="Q566" s="9"/>
    </row>
    <row r="567" spans="4:17" s="5" customFormat="1" x14ac:dyDescent="0.25">
      <c r="D567" s="49"/>
      <c r="O567" s="104"/>
      <c r="P567" s="9"/>
      <c r="Q567" s="9"/>
    </row>
    <row r="568" spans="4:17" s="5" customFormat="1" x14ac:dyDescent="0.25">
      <c r="D568" s="49"/>
      <c r="O568" s="104"/>
      <c r="P568" s="9"/>
      <c r="Q568" s="9"/>
    </row>
    <row r="569" spans="4:17" s="5" customFormat="1" x14ac:dyDescent="0.25">
      <c r="D569" s="49"/>
      <c r="O569" s="104"/>
      <c r="P569" s="9"/>
      <c r="Q569" s="9"/>
    </row>
    <row r="570" spans="4:17" s="5" customFormat="1" x14ac:dyDescent="0.25">
      <c r="D570" s="49"/>
      <c r="O570" s="104"/>
      <c r="P570" s="9"/>
      <c r="Q570" s="9"/>
    </row>
    <row r="571" spans="4:17" s="5" customFormat="1" x14ac:dyDescent="0.25">
      <c r="D571" s="49"/>
      <c r="O571" s="104"/>
      <c r="P571" s="9"/>
      <c r="Q571" s="9"/>
    </row>
    <row r="572" spans="4:17" s="5" customFormat="1" x14ac:dyDescent="0.25">
      <c r="D572" s="49"/>
      <c r="O572" s="104"/>
      <c r="P572" s="9"/>
      <c r="Q572" s="9"/>
    </row>
    <row r="573" spans="4:17" s="5" customFormat="1" x14ac:dyDescent="0.25">
      <c r="D573" s="49"/>
      <c r="O573" s="104"/>
      <c r="P573" s="9"/>
      <c r="Q573" s="9"/>
    </row>
    <row r="574" spans="4:17" s="5" customFormat="1" x14ac:dyDescent="0.25">
      <c r="D574" s="49"/>
      <c r="O574" s="104"/>
      <c r="P574" s="9"/>
      <c r="Q574" s="9"/>
    </row>
    <row r="575" spans="4:17" s="5" customFormat="1" x14ac:dyDescent="0.25">
      <c r="D575" s="49"/>
      <c r="O575" s="104"/>
      <c r="P575" s="9"/>
      <c r="Q575" s="9"/>
    </row>
    <row r="576" spans="4:17" s="5" customFormat="1" x14ac:dyDescent="0.25">
      <c r="D576" s="49"/>
      <c r="O576" s="104"/>
      <c r="P576" s="9"/>
      <c r="Q576" s="9"/>
    </row>
    <row r="577" spans="4:17" s="5" customFormat="1" x14ac:dyDescent="0.25">
      <c r="D577" s="49"/>
      <c r="O577" s="104"/>
      <c r="P577" s="9"/>
      <c r="Q577" s="9"/>
    </row>
    <row r="578" spans="4:17" s="5" customFormat="1" x14ac:dyDescent="0.25">
      <c r="D578" s="49"/>
      <c r="O578" s="104"/>
      <c r="P578" s="9"/>
      <c r="Q578" s="9"/>
    </row>
    <row r="579" spans="4:17" s="5" customFormat="1" x14ac:dyDescent="0.25">
      <c r="D579" s="49"/>
      <c r="O579" s="104"/>
      <c r="P579" s="9"/>
      <c r="Q579" s="9"/>
    </row>
    <row r="580" spans="4:17" s="5" customFormat="1" x14ac:dyDescent="0.25">
      <c r="D580" s="49"/>
      <c r="O580" s="104"/>
      <c r="P580" s="9"/>
      <c r="Q580" s="9"/>
    </row>
    <row r="581" spans="4:17" s="5" customFormat="1" x14ac:dyDescent="0.25">
      <c r="D581" s="49"/>
      <c r="O581" s="104"/>
      <c r="P581" s="9"/>
      <c r="Q581" s="9"/>
    </row>
    <row r="582" spans="4:17" s="5" customFormat="1" x14ac:dyDescent="0.25">
      <c r="D582" s="49"/>
      <c r="O582" s="104"/>
      <c r="P582" s="9"/>
      <c r="Q582" s="9"/>
    </row>
    <row r="583" spans="4:17" s="5" customFormat="1" x14ac:dyDescent="0.25">
      <c r="D583" s="49"/>
      <c r="O583" s="104"/>
      <c r="P583" s="9"/>
      <c r="Q583" s="9"/>
    </row>
    <row r="584" spans="4:17" s="5" customFormat="1" x14ac:dyDescent="0.25">
      <c r="D584" s="49"/>
      <c r="O584" s="104"/>
      <c r="P584" s="9"/>
      <c r="Q584" s="9"/>
    </row>
    <row r="585" spans="4:17" s="5" customFormat="1" x14ac:dyDescent="0.25">
      <c r="D585" s="49"/>
      <c r="O585" s="104"/>
      <c r="P585" s="9"/>
      <c r="Q585" s="9"/>
    </row>
    <row r="586" spans="4:17" s="5" customFormat="1" x14ac:dyDescent="0.25">
      <c r="D586" s="49"/>
      <c r="O586" s="104"/>
      <c r="P586" s="9"/>
      <c r="Q586" s="9"/>
    </row>
    <row r="587" spans="4:17" s="5" customFormat="1" x14ac:dyDescent="0.25">
      <c r="D587" s="49"/>
      <c r="O587" s="104"/>
      <c r="P587" s="9"/>
      <c r="Q587" s="9"/>
    </row>
    <row r="588" spans="4:17" s="5" customFormat="1" x14ac:dyDescent="0.25">
      <c r="D588" s="49"/>
      <c r="O588" s="104"/>
      <c r="P588" s="9"/>
      <c r="Q588" s="9"/>
    </row>
    <row r="589" spans="4:17" s="5" customFormat="1" x14ac:dyDescent="0.25">
      <c r="D589" s="49"/>
      <c r="O589" s="104"/>
      <c r="P589" s="9"/>
      <c r="Q589" s="9"/>
    </row>
    <row r="590" spans="4:17" s="5" customFormat="1" x14ac:dyDescent="0.25">
      <c r="D590" s="49"/>
      <c r="O590" s="104"/>
      <c r="P590" s="9"/>
      <c r="Q590" s="9"/>
    </row>
    <row r="591" spans="4:17" s="5" customFormat="1" x14ac:dyDescent="0.25">
      <c r="D591" s="49"/>
      <c r="O591" s="104"/>
      <c r="P591" s="9"/>
      <c r="Q591" s="9"/>
    </row>
    <row r="592" spans="4:17" s="5" customFormat="1" x14ac:dyDescent="0.25">
      <c r="D592" s="49"/>
      <c r="O592" s="104"/>
      <c r="P592" s="9"/>
      <c r="Q592" s="9"/>
    </row>
    <row r="593" spans="4:17" s="5" customFormat="1" x14ac:dyDescent="0.25">
      <c r="D593" s="49"/>
      <c r="O593" s="104"/>
      <c r="P593" s="9"/>
      <c r="Q593" s="9"/>
    </row>
    <row r="594" spans="4:17" s="5" customFormat="1" x14ac:dyDescent="0.25">
      <c r="D594" s="49"/>
      <c r="O594" s="104"/>
      <c r="P594" s="9"/>
      <c r="Q594" s="9"/>
    </row>
    <row r="595" spans="4:17" s="5" customFormat="1" x14ac:dyDescent="0.25">
      <c r="D595" s="49"/>
      <c r="O595" s="104"/>
      <c r="P595" s="9"/>
      <c r="Q595" s="9"/>
    </row>
    <row r="596" spans="4:17" s="5" customFormat="1" x14ac:dyDescent="0.25">
      <c r="D596" s="49"/>
      <c r="O596" s="104"/>
      <c r="P596" s="9"/>
      <c r="Q596" s="9"/>
    </row>
    <row r="597" spans="4:17" s="5" customFormat="1" x14ac:dyDescent="0.25">
      <c r="D597" s="49"/>
      <c r="O597" s="104"/>
      <c r="P597" s="9"/>
      <c r="Q597" s="9"/>
    </row>
    <row r="598" spans="4:17" s="5" customFormat="1" x14ac:dyDescent="0.25">
      <c r="D598" s="49"/>
      <c r="O598" s="104"/>
      <c r="P598" s="9"/>
      <c r="Q598" s="9"/>
    </row>
    <row r="599" spans="4:17" s="5" customFormat="1" x14ac:dyDescent="0.25">
      <c r="D599" s="49"/>
      <c r="O599" s="104"/>
      <c r="P599" s="9"/>
      <c r="Q599" s="9"/>
    </row>
    <row r="600" spans="4:17" s="5" customFormat="1" x14ac:dyDescent="0.25">
      <c r="D600" s="49"/>
      <c r="O600" s="104"/>
      <c r="P600" s="9"/>
      <c r="Q600" s="9"/>
    </row>
    <row r="601" spans="4:17" s="5" customFormat="1" x14ac:dyDescent="0.25">
      <c r="D601" s="49"/>
      <c r="O601" s="104"/>
      <c r="P601" s="9"/>
      <c r="Q601" s="9"/>
    </row>
    <row r="602" spans="4:17" s="5" customFormat="1" x14ac:dyDescent="0.25">
      <c r="D602" s="49"/>
      <c r="O602" s="104"/>
      <c r="P602" s="9"/>
      <c r="Q602" s="9"/>
    </row>
    <row r="603" spans="4:17" s="5" customFormat="1" x14ac:dyDescent="0.25">
      <c r="D603" s="49"/>
      <c r="O603" s="104"/>
      <c r="P603" s="9"/>
      <c r="Q603" s="9"/>
    </row>
    <row r="604" spans="4:17" s="5" customFormat="1" x14ac:dyDescent="0.25">
      <c r="D604" s="49"/>
      <c r="O604" s="104"/>
      <c r="P604" s="9"/>
      <c r="Q604" s="9"/>
    </row>
    <row r="605" spans="4:17" s="5" customFormat="1" x14ac:dyDescent="0.25">
      <c r="D605" s="49"/>
      <c r="O605" s="104"/>
      <c r="P605" s="9"/>
      <c r="Q605" s="9"/>
    </row>
    <row r="606" spans="4:17" s="5" customFormat="1" x14ac:dyDescent="0.25">
      <c r="D606" s="49"/>
      <c r="O606" s="104"/>
      <c r="P606" s="9"/>
      <c r="Q606" s="9"/>
    </row>
    <row r="607" spans="4:17" s="5" customFormat="1" x14ac:dyDescent="0.25">
      <c r="D607" s="49"/>
      <c r="O607" s="104"/>
      <c r="P607" s="9"/>
      <c r="Q607" s="9"/>
    </row>
    <row r="608" spans="4:17" s="5" customFormat="1" x14ac:dyDescent="0.25">
      <c r="D608" s="49"/>
      <c r="O608" s="104"/>
      <c r="P608" s="9"/>
      <c r="Q608" s="9"/>
    </row>
    <row r="609" spans="4:17" s="5" customFormat="1" x14ac:dyDescent="0.25">
      <c r="D609" s="49"/>
      <c r="O609" s="104"/>
      <c r="P609" s="9"/>
      <c r="Q609" s="9"/>
    </row>
    <row r="610" spans="4:17" s="5" customFormat="1" x14ac:dyDescent="0.25">
      <c r="D610" s="49"/>
      <c r="O610" s="104"/>
      <c r="P610" s="9"/>
      <c r="Q610" s="9"/>
    </row>
    <row r="611" spans="4:17" s="5" customFormat="1" x14ac:dyDescent="0.25">
      <c r="D611" s="49"/>
      <c r="O611" s="104"/>
      <c r="P611" s="9"/>
      <c r="Q611" s="9"/>
    </row>
    <row r="612" spans="4:17" s="5" customFormat="1" x14ac:dyDescent="0.25">
      <c r="D612" s="49"/>
      <c r="O612" s="104"/>
      <c r="P612" s="9"/>
      <c r="Q612" s="9"/>
    </row>
    <row r="613" spans="4:17" s="5" customFormat="1" x14ac:dyDescent="0.25">
      <c r="D613" s="49"/>
      <c r="O613" s="104"/>
      <c r="P613" s="9"/>
      <c r="Q613" s="9"/>
    </row>
    <row r="614" spans="4:17" s="5" customFormat="1" x14ac:dyDescent="0.25">
      <c r="D614" s="49"/>
      <c r="O614" s="104"/>
      <c r="P614" s="9"/>
      <c r="Q614" s="9"/>
    </row>
    <row r="615" spans="4:17" s="5" customFormat="1" x14ac:dyDescent="0.25">
      <c r="D615" s="49"/>
      <c r="O615" s="104"/>
      <c r="P615" s="9"/>
      <c r="Q615" s="9"/>
    </row>
    <row r="616" spans="4:17" s="5" customFormat="1" x14ac:dyDescent="0.25">
      <c r="D616" s="49"/>
      <c r="O616" s="104"/>
      <c r="P616" s="9"/>
      <c r="Q616" s="9"/>
    </row>
    <row r="617" spans="4:17" s="5" customFormat="1" x14ac:dyDescent="0.25">
      <c r="D617" s="49"/>
      <c r="O617" s="104"/>
      <c r="P617" s="9"/>
      <c r="Q617" s="9"/>
    </row>
    <row r="618" spans="4:17" s="5" customFormat="1" x14ac:dyDescent="0.25">
      <c r="D618" s="49"/>
      <c r="O618" s="104"/>
      <c r="P618" s="9"/>
      <c r="Q618" s="9"/>
    </row>
    <row r="619" spans="4:17" s="5" customFormat="1" x14ac:dyDescent="0.25">
      <c r="D619" s="49"/>
      <c r="O619" s="104"/>
      <c r="P619" s="9"/>
      <c r="Q619" s="9"/>
    </row>
    <row r="620" spans="4:17" s="5" customFormat="1" x14ac:dyDescent="0.25">
      <c r="D620" s="49"/>
      <c r="O620" s="104"/>
      <c r="P620" s="9"/>
      <c r="Q620" s="9"/>
    </row>
    <row r="621" spans="4:17" s="5" customFormat="1" x14ac:dyDescent="0.25">
      <c r="D621" s="49"/>
      <c r="O621" s="104"/>
      <c r="P621" s="9"/>
      <c r="Q621" s="9"/>
    </row>
    <row r="622" spans="4:17" s="5" customFormat="1" x14ac:dyDescent="0.25">
      <c r="D622" s="49"/>
      <c r="O622" s="104"/>
      <c r="P622" s="9"/>
      <c r="Q622" s="9"/>
    </row>
    <row r="623" spans="4:17" s="5" customFormat="1" x14ac:dyDescent="0.25">
      <c r="D623" s="49"/>
      <c r="O623" s="104"/>
      <c r="P623" s="9"/>
      <c r="Q623" s="9"/>
    </row>
    <row r="624" spans="4:17" s="5" customFormat="1" x14ac:dyDescent="0.25">
      <c r="D624" s="49"/>
      <c r="O624" s="104"/>
      <c r="P624" s="9"/>
      <c r="Q624" s="9"/>
    </row>
    <row r="625" spans="4:17" s="5" customFormat="1" x14ac:dyDescent="0.25">
      <c r="D625" s="49"/>
      <c r="O625" s="104"/>
      <c r="P625" s="9"/>
      <c r="Q625" s="9"/>
    </row>
    <row r="626" spans="4:17" s="5" customFormat="1" x14ac:dyDescent="0.25">
      <c r="D626" s="49"/>
      <c r="O626" s="104"/>
      <c r="P626" s="9"/>
      <c r="Q626" s="9"/>
    </row>
    <row r="627" spans="4:17" s="5" customFormat="1" x14ac:dyDescent="0.25">
      <c r="D627" s="49"/>
      <c r="O627" s="104"/>
      <c r="P627" s="9"/>
      <c r="Q627" s="9"/>
    </row>
    <row r="628" spans="4:17" s="5" customFormat="1" x14ac:dyDescent="0.25">
      <c r="D628" s="49"/>
      <c r="O628" s="104"/>
      <c r="P628" s="9"/>
      <c r="Q628" s="9"/>
    </row>
    <row r="629" spans="4:17" s="5" customFormat="1" x14ac:dyDescent="0.25">
      <c r="D629" s="49"/>
      <c r="O629" s="104"/>
      <c r="P629" s="9"/>
      <c r="Q629" s="9"/>
    </row>
    <row r="630" spans="4:17" s="5" customFormat="1" x14ac:dyDescent="0.25">
      <c r="D630" s="49"/>
      <c r="O630" s="104"/>
      <c r="P630" s="9"/>
      <c r="Q630" s="9"/>
    </row>
    <row r="631" spans="4:17" s="5" customFormat="1" x14ac:dyDescent="0.25">
      <c r="D631" s="49"/>
      <c r="O631" s="104"/>
      <c r="P631" s="9"/>
      <c r="Q631" s="9"/>
    </row>
    <row r="632" spans="4:17" s="5" customFormat="1" x14ac:dyDescent="0.25">
      <c r="D632" s="49"/>
      <c r="O632" s="104"/>
      <c r="P632" s="9"/>
      <c r="Q632" s="9"/>
    </row>
    <row r="633" spans="4:17" s="5" customFormat="1" x14ac:dyDescent="0.25">
      <c r="D633" s="49"/>
      <c r="O633" s="104"/>
      <c r="P633" s="9"/>
      <c r="Q633" s="9"/>
    </row>
    <row r="634" spans="4:17" s="5" customFormat="1" x14ac:dyDescent="0.25">
      <c r="D634" s="49"/>
      <c r="O634" s="104"/>
      <c r="P634" s="9"/>
      <c r="Q634" s="9"/>
    </row>
    <row r="635" spans="4:17" s="5" customFormat="1" x14ac:dyDescent="0.25">
      <c r="D635" s="49"/>
      <c r="O635" s="104"/>
      <c r="P635" s="9"/>
      <c r="Q635" s="9"/>
    </row>
    <row r="636" spans="4:17" s="5" customFormat="1" x14ac:dyDescent="0.25">
      <c r="D636" s="49"/>
      <c r="O636" s="104"/>
      <c r="P636" s="9"/>
      <c r="Q636" s="9"/>
    </row>
    <row r="637" spans="4:17" s="5" customFormat="1" x14ac:dyDescent="0.25">
      <c r="D637" s="49"/>
      <c r="O637" s="104"/>
      <c r="P637" s="9"/>
      <c r="Q637" s="9"/>
    </row>
    <row r="638" spans="4:17" s="5" customFormat="1" x14ac:dyDescent="0.25">
      <c r="D638" s="49"/>
      <c r="O638" s="104"/>
      <c r="P638" s="9"/>
      <c r="Q638" s="9"/>
    </row>
    <row r="639" spans="4:17" s="5" customFormat="1" x14ac:dyDescent="0.25">
      <c r="D639" s="49"/>
      <c r="O639" s="104"/>
      <c r="P639" s="9"/>
      <c r="Q639" s="9"/>
    </row>
    <row r="640" spans="4:17" s="5" customFormat="1" x14ac:dyDescent="0.25">
      <c r="D640" s="49"/>
      <c r="O640" s="104"/>
      <c r="P640" s="9"/>
      <c r="Q640" s="9"/>
    </row>
    <row r="641" spans="4:17" s="5" customFormat="1" x14ac:dyDescent="0.25">
      <c r="D641" s="49"/>
      <c r="O641" s="104"/>
      <c r="P641" s="9"/>
      <c r="Q641" s="9"/>
    </row>
    <row r="642" spans="4:17" s="5" customFormat="1" x14ac:dyDescent="0.25">
      <c r="D642" s="49"/>
      <c r="O642" s="104"/>
      <c r="P642" s="9"/>
      <c r="Q642" s="9"/>
    </row>
    <row r="643" spans="4:17" s="5" customFormat="1" x14ac:dyDescent="0.25">
      <c r="D643" s="49"/>
      <c r="O643" s="104"/>
      <c r="P643" s="9"/>
      <c r="Q643" s="9"/>
    </row>
    <row r="644" spans="4:17" s="5" customFormat="1" x14ac:dyDescent="0.25">
      <c r="D644" s="49"/>
      <c r="O644" s="104"/>
      <c r="P644" s="9"/>
      <c r="Q644" s="9"/>
    </row>
    <row r="645" spans="4:17" s="5" customFormat="1" x14ac:dyDescent="0.25">
      <c r="D645" s="49"/>
      <c r="O645" s="104"/>
      <c r="P645" s="9"/>
      <c r="Q645" s="9"/>
    </row>
    <row r="646" spans="4:17" s="5" customFormat="1" x14ac:dyDescent="0.25">
      <c r="D646" s="49"/>
      <c r="O646" s="104"/>
      <c r="P646" s="9"/>
      <c r="Q646" s="9"/>
    </row>
    <row r="647" spans="4:17" s="5" customFormat="1" x14ac:dyDescent="0.25">
      <c r="D647" s="49"/>
      <c r="O647" s="104"/>
      <c r="P647" s="9"/>
      <c r="Q647" s="9"/>
    </row>
    <row r="648" spans="4:17" s="5" customFormat="1" x14ac:dyDescent="0.25">
      <c r="D648" s="49"/>
      <c r="O648" s="104"/>
      <c r="P648" s="9"/>
      <c r="Q648" s="9"/>
    </row>
    <row r="649" spans="4:17" s="5" customFormat="1" x14ac:dyDescent="0.25">
      <c r="D649" s="49"/>
      <c r="O649" s="104"/>
      <c r="P649" s="9"/>
      <c r="Q649" s="9"/>
    </row>
    <row r="650" spans="4:17" s="5" customFormat="1" x14ac:dyDescent="0.25">
      <c r="D650" s="49"/>
      <c r="O650" s="104"/>
      <c r="P650" s="9"/>
      <c r="Q650" s="9"/>
    </row>
    <row r="651" spans="4:17" s="5" customFormat="1" x14ac:dyDescent="0.25">
      <c r="D651" s="49"/>
      <c r="O651" s="104"/>
      <c r="P651" s="9"/>
      <c r="Q651" s="9"/>
    </row>
    <row r="652" spans="4:17" s="5" customFormat="1" x14ac:dyDescent="0.25">
      <c r="D652" s="49"/>
      <c r="O652" s="104"/>
      <c r="P652" s="9"/>
      <c r="Q652" s="9"/>
    </row>
    <row r="653" spans="4:17" s="5" customFormat="1" x14ac:dyDescent="0.25">
      <c r="D653" s="49"/>
      <c r="O653" s="104"/>
      <c r="P653" s="9"/>
      <c r="Q653" s="9"/>
    </row>
    <row r="654" spans="4:17" s="5" customFormat="1" x14ac:dyDescent="0.25">
      <c r="D654" s="49"/>
      <c r="O654" s="104"/>
      <c r="P654" s="9"/>
      <c r="Q654" s="9"/>
    </row>
    <row r="655" spans="4:17" s="5" customFormat="1" x14ac:dyDescent="0.25">
      <c r="D655" s="49"/>
      <c r="O655" s="104"/>
      <c r="P655" s="9"/>
      <c r="Q655" s="9"/>
    </row>
    <row r="656" spans="4:17" s="5" customFormat="1" x14ac:dyDescent="0.25">
      <c r="D656" s="49"/>
      <c r="O656" s="104"/>
      <c r="P656" s="9"/>
      <c r="Q656" s="9"/>
    </row>
    <row r="657" spans="4:17" s="5" customFormat="1" x14ac:dyDescent="0.25">
      <c r="D657" s="49"/>
      <c r="O657" s="104"/>
      <c r="P657" s="9"/>
      <c r="Q657" s="9"/>
    </row>
    <row r="658" spans="4:17" s="5" customFormat="1" x14ac:dyDescent="0.25">
      <c r="D658" s="49"/>
      <c r="O658" s="104"/>
      <c r="P658" s="9"/>
      <c r="Q658" s="9"/>
    </row>
    <row r="659" spans="4:17" s="5" customFormat="1" x14ac:dyDescent="0.25">
      <c r="D659" s="49"/>
      <c r="O659" s="104"/>
      <c r="P659" s="9"/>
      <c r="Q659" s="9"/>
    </row>
    <row r="660" spans="4:17" s="5" customFormat="1" x14ac:dyDescent="0.25">
      <c r="D660" s="49"/>
      <c r="O660" s="104"/>
      <c r="P660" s="9"/>
      <c r="Q660" s="9"/>
    </row>
    <row r="661" spans="4:17" s="5" customFormat="1" x14ac:dyDescent="0.25">
      <c r="D661" s="49"/>
      <c r="O661" s="104"/>
      <c r="P661" s="9"/>
      <c r="Q661" s="9"/>
    </row>
    <row r="662" spans="4:17" s="5" customFormat="1" x14ac:dyDescent="0.25">
      <c r="D662" s="49"/>
      <c r="O662" s="104"/>
      <c r="P662" s="9"/>
      <c r="Q662" s="9"/>
    </row>
    <row r="663" spans="4:17" s="5" customFormat="1" x14ac:dyDescent="0.25">
      <c r="D663" s="49"/>
      <c r="O663" s="104"/>
      <c r="P663" s="9"/>
      <c r="Q663" s="9"/>
    </row>
    <row r="664" spans="4:17" s="5" customFormat="1" x14ac:dyDescent="0.25">
      <c r="D664" s="49"/>
      <c r="O664" s="104"/>
      <c r="P664" s="9"/>
      <c r="Q664" s="9"/>
    </row>
    <row r="665" spans="4:17" s="5" customFormat="1" x14ac:dyDescent="0.25">
      <c r="D665" s="49"/>
      <c r="O665" s="104"/>
      <c r="P665" s="9"/>
      <c r="Q665" s="9"/>
    </row>
    <row r="666" spans="4:17" s="5" customFormat="1" x14ac:dyDescent="0.25">
      <c r="D666" s="49"/>
      <c r="O666" s="104"/>
      <c r="P666" s="9"/>
      <c r="Q666" s="9"/>
    </row>
    <row r="667" spans="4:17" s="5" customFormat="1" x14ac:dyDescent="0.25">
      <c r="D667" s="49"/>
      <c r="O667" s="104"/>
      <c r="P667" s="9"/>
      <c r="Q667" s="9"/>
    </row>
    <row r="668" spans="4:17" s="5" customFormat="1" x14ac:dyDescent="0.25">
      <c r="D668" s="49"/>
      <c r="O668" s="104"/>
      <c r="P668" s="9"/>
      <c r="Q668" s="9"/>
    </row>
    <row r="669" spans="4:17" s="5" customFormat="1" x14ac:dyDescent="0.25">
      <c r="D669" s="49"/>
      <c r="O669" s="104"/>
      <c r="P669" s="9"/>
      <c r="Q669" s="9"/>
    </row>
    <row r="670" spans="4:17" s="5" customFormat="1" x14ac:dyDescent="0.25">
      <c r="D670" s="49"/>
      <c r="O670" s="104"/>
      <c r="P670" s="9"/>
      <c r="Q670" s="9"/>
    </row>
    <row r="671" spans="4:17" s="5" customFormat="1" x14ac:dyDescent="0.25">
      <c r="D671" s="49"/>
      <c r="O671" s="104"/>
      <c r="P671" s="9"/>
      <c r="Q671" s="9"/>
    </row>
    <row r="672" spans="4:17" s="5" customFormat="1" x14ac:dyDescent="0.25">
      <c r="D672" s="49"/>
      <c r="O672" s="104"/>
      <c r="P672" s="9"/>
      <c r="Q672" s="9"/>
    </row>
    <row r="673" spans="4:17" s="5" customFormat="1" x14ac:dyDescent="0.25">
      <c r="D673" s="49"/>
      <c r="O673" s="104"/>
      <c r="P673" s="9"/>
      <c r="Q673" s="9"/>
    </row>
    <row r="674" spans="4:17" s="5" customFormat="1" x14ac:dyDescent="0.25">
      <c r="D674" s="49"/>
      <c r="O674" s="104"/>
      <c r="P674" s="9"/>
      <c r="Q674" s="9"/>
    </row>
    <row r="675" spans="4:17" s="5" customFormat="1" x14ac:dyDescent="0.25">
      <c r="D675" s="49"/>
      <c r="O675" s="104"/>
      <c r="P675" s="9"/>
      <c r="Q675" s="9"/>
    </row>
    <row r="676" spans="4:17" s="5" customFormat="1" x14ac:dyDescent="0.25">
      <c r="D676" s="49"/>
      <c r="O676" s="104"/>
      <c r="P676" s="9"/>
      <c r="Q676" s="9"/>
    </row>
    <row r="677" spans="4:17" s="5" customFormat="1" x14ac:dyDescent="0.25">
      <c r="D677" s="49"/>
      <c r="O677" s="104"/>
      <c r="P677" s="9"/>
      <c r="Q677" s="9"/>
    </row>
    <row r="678" spans="4:17" s="5" customFormat="1" x14ac:dyDescent="0.25">
      <c r="D678" s="49"/>
      <c r="O678" s="104"/>
      <c r="P678" s="9"/>
      <c r="Q678" s="9"/>
    </row>
    <row r="679" spans="4:17" s="5" customFormat="1" x14ac:dyDescent="0.25">
      <c r="D679" s="49"/>
      <c r="O679" s="104"/>
      <c r="P679" s="9"/>
      <c r="Q679" s="9"/>
    </row>
    <row r="680" spans="4:17" s="5" customFormat="1" x14ac:dyDescent="0.25">
      <c r="D680" s="49"/>
      <c r="O680" s="104"/>
      <c r="P680" s="9"/>
      <c r="Q680" s="9"/>
    </row>
    <row r="681" spans="4:17" s="5" customFormat="1" x14ac:dyDescent="0.25">
      <c r="D681" s="49"/>
      <c r="O681" s="104"/>
      <c r="P681" s="9"/>
      <c r="Q681" s="9"/>
    </row>
    <row r="682" spans="4:17" s="5" customFormat="1" x14ac:dyDescent="0.25">
      <c r="D682" s="49"/>
      <c r="O682" s="104"/>
      <c r="P682" s="9"/>
      <c r="Q682" s="9"/>
    </row>
    <row r="683" spans="4:17" s="5" customFormat="1" x14ac:dyDescent="0.25">
      <c r="D683" s="49"/>
      <c r="O683" s="104"/>
      <c r="P683" s="9"/>
      <c r="Q683" s="9"/>
    </row>
    <row r="684" spans="4:17" s="5" customFormat="1" x14ac:dyDescent="0.25">
      <c r="D684" s="49"/>
      <c r="O684" s="104"/>
      <c r="P684" s="9"/>
      <c r="Q684" s="9"/>
    </row>
    <row r="685" spans="4:17" s="5" customFormat="1" x14ac:dyDescent="0.25">
      <c r="D685" s="49"/>
      <c r="O685" s="104"/>
      <c r="P685" s="9"/>
      <c r="Q685" s="9"/>
    </row>
    <row r="686" spans="4:17" s="5" customFormat="1" x14ac:dyDescent="0.25">
      <c r="D686" s="49"/>
      <c r="O686" s="104"/>
      <c r="P686" s="9"/>
      <c r="Q686" s="9"/>
    </row>
    <row r="687" spans="4:17" s="5" customFormat="1" x14ac:dyDescent="0.25">
      <c r="D687" s="49"/>
      <c r="O687" s="104"/>
      <c r="P687" s="9"/>
      <c r="Q687" s="9"/>
    </row>
    <row r="688" spans="4:17" s="5" customFormat="1" x14ac:dyDescent="0.25">
      <c r="D688" s="49"/>
      <c r="O688" s="104"/>
      <c r="P688" s="9"/>
      <c r="Q688" s="9"/>
    </row>
    <row r="689" spans="4:17" s="5" customFormat="1" x14ac:dyDescent="0.25">
      <c r="D689" s="49"/>
      <c r="O689" s="104"/>
      <c r="P689" s="9"/>
      <c r="Q689" s="9"/>
    </row>
    <row r="690" spans="4:17" s="5" customFormat="1" x14ac:dyDescent="0.25">
      <c r="D690" s="49"/>
      <c r="O690" s="104"/>
      <c r="P690" s="9"/>
      <c r="Q690" s="9"/>
    </row>
    <row r="691" spans="4:17" s="5" customFormat="1" x14ac:dyDescent="0.25">
      <c r="D691" s="49"/>
      <c r="O691" s="104"/>
      <c r="P691" s="9"/>
      <c r="Q691" s="9"/>
    </row>
    <row r="692" spans="4:17" s="5" customFormat="1" x14ac:dyDescent="0.25">
      <c r="D692" s="49"/>
      <c r="O692" s="104"/>
      <c r="P692" s="9"/>
      <c r="Q692" s="9"/>
    </row>
    <row r="693" spans="4:17" s="5" customFormat="1" x14ac:dyDescent="0.25">
      <c r="D693" s="49"/>
      <c r="O693" s="104"/>
      <c r="P693" s="9"/>
      <c r="Q693" s="9"/>
    </row>
    <row r="694" spans="4:17" s="5" customFormat="1" x14ac:dyDescent="0.25">
      <c r="D694" s="49"/>
      <c r="O694" s="104"/>
      <c r="P694" s="9"/>
      <c r="Q694" s="9"/>
    </row>
    <row r="695" spans="4:17" s="5" customFormat="1" x14ac:dyDescent="0.25">
      <c r="D695" s="49"/>
      <c r="O695" s="104"/>
      <c r="P695" s="9"/>
      <c r="Q695" s="9"/>
    </row>
    <row r="696" spans="4:17" s="5" customFormat="1" x14ac:dyDescent="0.25">
      <c r="D696" s="49"/>
      <c r="O696" s="104"/>
      <c r="P696" s="9"/>
      <c r="Q696" s="9"/>
    </row>
    <row r="697" spans="4:17" s="5" customFormat="1" x14ac:dyDescent="0.25">
      <c r="D697" s="49"/>
      <c r="O697" s="104"/>
      <c r="P697" s="9"/>
      <c r="Q697" s="9"/>
    </row>
    <row r="698" spans="4:17" s="5" customFormat="1" x14ac:dyDescent="0.25">
      <c r="D698" s="49"/>
      <c r="O698" s="104"/>
      <c r="P698" s="9"/>
      <c r="Q698" s="9"/>
    </row>
    <row r="699" spans="4:17" s="5" customFormat="1" x14ac:dyDescent="0.25">
      <c r="D699" s="49"/>
      <c r="O699" s="104"/>
      <c r="P699" s="9"/>
      <c r="Q699" s="9"/>
    </row>
    <row r="700" spans="4:17" s="5" customFormat="1" x14ac:dyDescent="0.25">
      <c r="D700" s="49"/>
      <c r="O700" s="104"/>
      <c r="P700" s="9"/>
      <c r="Q700" s="9"/>
    </row>
    <row r="701" spans="4:17" s="5" customFormat="1" x14ac:dyDescent="0.25">
      <c r="D701" s="49"/>
      <c r="O701" s="104"/>
      <c r="P701" s="9"/>
      <c r="Q701" s="9"/>
    </row>
    <row r="702" spans="4:17" s="5" customFormat="1" x14ac:dyDescent="0.25">
      <c r="D702" s="49"/>
      <c r="O702" s="104"/>
      <c r="P702" s="9"/>
      <c r="Q702" s="9"/>
    </row>
    <row r="703" spans="4:17" s="5" customFormat="1" x14ac:dyDescent="0.25">
      <c r="D703" s="49"/>
      <c r="O703" s="104"/>
      <c r="P703" s="9"/>
      <c r="Q703" s="9"/>
    </row>
    <row r="704" spans="4:17" s="5" customFormat="1" x14ac:dyDescent="0.25">
      <c r="D704" s="49"/>
      <c r="O704" s="104"/>
      <c r="P704" s="9"/>
      <c r="Q704" s="9"/>
    </row>
    <row r="705" spans="4:17" s="5" customFormat="1" x14ac:dyDescent="0.25">
      <c r="D705" s="49"/>
      <c r="O705" s="104"/>
      <c r="P705" s="9"/>
      <c r="Q705" s="9"/>
    </row>
    <row r="706" spans="4:17" s="5" customFormat="1" x14ac:dyDescent="0.25">
      <c r="D706" s="49"/>
      <c r="O706" s="104"/>
      <c r="P706" s="9"/>
      <c r="Q706" s="9"/>
    </row>
    <row r="707" spans="4:17" s="5" customFormat="1" x14ac:dyDescent="0.25">
      <c r="D707" s="49"/>
      <c r="O707" s="104"/>
      <c r="P707" s="9"/>
      <c r="Q707" s="9"/>
    </row>
    <row r="708" spans="4:17" s="5" customFormat="1" x14ac:dyDescent="0.25">
      <c r="D708" s="49"/>
      <c r="O708" s="104"/>
      <c r="P708" s="9"/>
      <c r="Q708" s="9"/>
    </row>
    <row r="709" spans="4:17" s="5" customFormat="1" x14ac:dyDescent="0.25">
      <c r="D709" s="49"/>
      <c r="O709" s="104"/>
      <c r="P709" s="9"/>
      <c r="Q709" s="9"/>
    </row>
    <row r="710" spans="4:17" s="5" customFormat="1" x14ac:dyDescent="0.25">
      <c r="D710" s="49"/>
      <c r="O710" s="104"/>
      <c r="P710" s="9"/>
      <c r="Q710" s="9"/>
    </row>
    <row r="711" spans="4:17" s="5" customFormat="1" x14ac:dyDescent="0.25">
      <c r="D711" s="49"/>
      <c r="O711" s="104"/>
      <c r="P711" s="9"/>
      <c r="Q711" s="9"/>
    </row>
    <row r="712" spans="4:17" s="5" customFormat="1" x14ac:dyDescent="0.25">
      <c r="D712" s="49"/>
      <c r="O712" s="104"/>
      <c r="P712" s="9"/>
      <c r="Q712" s="9"/>
    </row>
    <row r="713" spans="4:17" s="5" customFormat="1" x14ac:dyDescent="0.25">
      <c r="D713" s="49"/>
      <c r="O713" s="104"/>
      <c r="P713" s="9"/>
      <c r="Q713" s="9"/>
    </row>
    <row r="714" spans="4:17" s="5" customFormat="1" x14ac:dyDescent="0.25">
      <c r="D714" s="49"/>
      <c r="O714" s="104"/>
      <c r="P714" s="9"/>
      <c r="Q714" s="9"/>
    </row>
    <row r="715" spans="4:17" s="5" customFormat="1" x14ac:dyDescent="0.25">
      <c r="D715" s="49"/>
      <c r="O715" s="104"/>
      <c r="P715" s="9"/>
      <c r="Q715" s="9"/>
    </row>
    <row r="716" spans="4:17" s="5" customFormat="1" x14ac:dyDescent="0.25">
      <c r="D716" s="49"/>
      <c r="O716" s="104"/>
      <c r="P716" s="9"/>
      <c r="Q716" s="9"/>
    </row>
    <row r="717" spans="4:17" s="5" customFormat="1" x14ac:dyDescent="0.25">
      <c r="D717" s="49"/>
      <c r="O717" s="104"/>
      <c r="P717" s="9"/>
      <c r="Q717" s="9"/>
    </row>
    <row r="718" spans="4:17" s="5" customFormat="1" x14ac:dyDescent="0.25">
      <c r="D718" s="49"/>
      <c r="O718" s="104"/>
      <c r="P718" s="9"/>
      <c r="Q718" s="9"/>
    </row>
    <row r="719" spans="4:17" s="5" customFormat="1" x14ac:dyDescent="0.25">
      <c r="D719" s="49"/>
      <c r="O719" s="104"/>
      <c r="P719" s="9"/>
      <c r="Q719" s="9"/>
    </row>
    <row r="720" spans="4:17" s="5" customFormat="1" x14ac:dyDescent="0.25">
      <c r="D720" s="49"/>
      <c r="O720" s="104"/>
      <c r="P720" s="9"/>
      <c r="Q720" s="9"/>
    </row>
    <row r="721" spans="4:17" s="5" customFormat="1" x14ac:dyDescent="0.25">
      <c r="D721" s="49"/>
      <c r="O721" s="104"/>
      <c r="P721" s="9"/>
      <c r="Q721" s="9"/>
    </row>
    <row r="722" spans="4:17" s="5" customFormat="1" x14ac:dyDescent="0.25">
      <c r="D722" s="49"/>
      <c r="O722" s="104"/>
      <c r="P722" s="9"/>
      <c r="Q722" s="9"/>
    </row>
    <row r="723" spans="4:17" s="5" customFormat="1" x14ac:dyDescent="0.25">
      <c r="D723" s="49"/>
      <c r="O723" s="104"/>
      <c r="P723" s="9"/>
      <c r="Q723" s="9"/>
    </row>
    <row r="724" spans="4:17" s="5" customFormat="1" x14ac:dyDescent="0.25">
      <c r="D724" s="49"/>
      <c r="O724" s="104"/>
      <c r="P724" s="9"/>
      <c r="Q724" s="9"/>
    </row>
    <row r="725" spans="4:17" s="5" customFormat="1" x14ac:dyDescent="0.25">
      <c r="D725" s="49"/>
      <c r="O725" s="104"/>
      <c r="P725" s="9"/>
      <c r="Q725" s="9"/>
    </row>
    <row r="726" spans="4:17" s="5" customFormat="1" x14ac:dyDescent="0.25">
      <c r="D726" s="49"/>
      <c r="O726" s="104"/>
      <c r="P726" s="9"/>
      <c r="Q726" s="9"/>
    </row>
    <row r="727" spans="4:17" s="5" customFormat="1" x14ac:dyDescent="0.25">
      <c r="D727" s="49"/>
      <c r="O727" s="104"/>
      <c r="P727" s="9"/>
      <c r="Q727" s="9"/>
    </row>
    <row r="728" spans="4:17" s="5" customFormat="1" x14ac:dyDescent="0.25">
      <c r="D728" s="49"/>
      <c r="O728" s="104"/>
      <c r="P728" s="9"/>
      <c r="Q728" s="9"/>
    </row>
    <row r="729" spans="4:17" s="5" customFormat="1" x14ac:dyDescent="0.25">
      <c r="D729" s="49"/>
      <c r="O729" s="104"/>
      <c r="P729" s="9"/>
      <c r="Q729" s="9"/>
    </row>
    <row r="730" spans="4:17" s="5" customFormat="1" x14ac:dyDescent="0.25">
      <c r="D730" s="49"/>
      <c r="O730" s="104"/>
      <c r="P730" s="9"/>
      <c r="Q730" s="9"/>
    </row>
    <row r="731" spans="4:17" s="5" customFormat="1" x14ac:dyDescent="0.25">
      <c r="D731" s="49"/>
      <c r="O731" s="104"/>
      <c r="P731" s="9"/>
      <c r="Q731" s="9"/>
    </row>
    <row r="732" spans="4:17" s="1" customFormat="1" x14ac:dyDescent="0.25">
      <c r="D732" s="50"/>
      <c r="O732" s="101"/>
      <c r="P732" s="61"/>
      <c r="Q732" s="61"/>
    </row>
    <row r="733" spans="4:17" s="1" customFormat="1" x14ac:dyDescent="0.25">
      <c r="D733" s="50"/>
      <c r="O733" s="101"/>
      <c r="P733" s="61"/>
      <c r="Q733" s="61"/>
    </row>
    <row r="734" spans="4:17" s="1" customFormat="1" x14ac:dyDescent="0.25">
      <c r="D734" s="50"/>
      <c r="O734" s="101"/>
      <c r="P734" s="61"/>
      <c r="Q734" s="61"/>
    </row>
    <row r="735" spans="4:17" s="1" customFormat="1" x14ac:dyDescent="0.25">
      <c r="D735" s="50"/>
      <c r="O735" s="101"/>
      <c r="P735" s="61"/>
      <c r="Q735" s="61"/>
    </row>
    <row r="736" spans="4:17" s="1" customFormat="1" x14ac:dyDescent="0.25">
      <c r="D736" s="50"/>
      <c r="O736" s="101"/>
      <c r="P736" s="61"/>
      <c r="Q736" s="61"/>
    </row>
    <row r="737" spans="4:17" s="1" customFormat="1" x14ac:dyDescent="0.25">
      <c r="D737" s="50"/>
      <c r="O737" s="101"/>
      <c r="P737" s="61"/>
      <c r="Q737" s="61"/>
    </row>
    <row r="738" spans="4:17" s="1" customFormat="1" x14ac:dyDescent="0.25">
      <c r="D738" s="50"/>
      <c r="O738" s="101"/>
      <c r="P738" s="61"/>
      <c r="Q738" s="61"/>
    </row>
    <row r="739" spans="4:17" s="1" customFormat="1" x14ac:dyDescent="0.25">
      <c r="D739" s="50"/>
      <c r="O739" s="101"/>
      <c r="P739" s="61"/>
      <c r="Q739" s="61"/>
    </row>
    <row r="740" spans="4:17" s="1" customFormat="1" x14ac:dyDescent="0.25">
      <c r="D740" s="50"/>
      <c r="O740" s="101"/>
      <c r="P740" s="61"/>
      <c r="Q740" s="61"/>
    </row>
    <row r="741" spans="4:17" s="1" customFormat="1" x14ac:dyDescent="0.25">
      <c r="D741" s="50"/>
      <c r="O741" s="101"/>
      <c r="P741" s="61"/>
      <c r="Q741" s="61"/>
    </row>
    <row r="744" spans="4:17" x14ac:dyDescent="0.25">
      <c r="M744" t="e">
        <f>M140+M210+#REF!</f>
        <v>#REF!</v>
      </c>
    </row>
  </sheetData>
  <autoFilter ref="C2:C744"/>
  <mergeCells count="152">
    <mergeCell ref="A2:O2"/>
    <mergeCell ref="B241:B242"/>
    <mergeCell ref="J241:J242"/>
    <mergeCell ref="K241:K242"/>
    <mergeCell ref="L241:L242"/>
    <mergeCell ref="O3:O4"/>
    <mergeCell ref="L190:L199"/>
    <mergeCell ref="A157:A167"/>
    <mergeCell ref="B157:B167"/>
    <mergeCell ref="A142:A147"/>
    <mergeCell ref="L133:L141"/>
    <mergeCell ref="K133:K141"/>
    <mergeCell ref="K190:K199"/>
    <mergeCell ref="L168:L189"/>
    <mergeCell ref="B142:B147"/>
    <mergeCell ref="K148:K156"/>
    <mergeCell ref="L148:L156"/>
    <mergeCell ref="J142:J147"/>
    <mergeCell ref="J157:J167"/>
    <mergeCell ref="K168:K189"/>
    <mergeCell ref="B148:B156"/>
    <mergeCell ref="K142:K147"/>
    <mergeCell ref="L142:L147"/>
    <mergeCell ref="K115:K123"/>
    <mergeCell ref="D3:H3"/>
    <mergeCell ref="I3:J4"/>
    <mergeCell ref="C3:C4"/>
    <mergeCell ref="A37:A40"/>
    <mergeCell ref="B37:B40"/>
    <mergeCell ref="B14:B19"/>
    <mergeCell ref="B20:B24"/>
    <mergeCell ref="B3:B4"/>
    <mergeCell ref="J6:J13"/>
    <mergeCell ref="J14:J19"/>
    <mergeCell ref="A25:A28"/>
    <mergeCell ref="B29:B36"/>
    <mergeCell ref="A29:A36"/>
    <mergeCell ref="B25:B28"/>
    <mergeCell ref="A5:N5"/>
    <mergeCell ref="M3:N3"/>
    <mergeCell ref="B6:B13"/>
    <mergeCell ref="A3:A4"/>
    <mergeCell ref="A6:A13"/>
    <mergeCell ref="A14:A19"/>
    <mergeCell ref="A20:A24"/>
    <mergeCell ref="K3:L3"/>
    <mergeCell ref="J20:J24"/>
    <mergeCell ref="J25:J28"/>
    <mergeCell ref="L224:L240"/>
    <mergeCell ref="J224:J240"/>
    <mergeCell ref="J41:J43"/>
    <mergeCell ref="A168:A189"/>
    <mergeCell ref="A94:A107"/>
    <mergeCell ref="B108:B114"/>
    <mergeCell ref="A108:A114"/>
    <mergeCell ref="B91:C91"/>
    <mergeCell ref="B41:B43"/>
    <mergeCell ref="A65:B65"/>
    <mergeCell ref="A67:A72"/>
    <mergeCell ref="B44:B48"/>
    <mergeCell ref="A44:A48"/>
    <mergeCell ref="A41:A43"/>
    <mergeCell ref="B168:B189"/>
    <mergeCell ref="A214:A223"/>
    <mergeCell ref="B200:B213"/>
    <mergeCell ref="A148:A156"/>
    <mergeCell ref="K224:K240"/>
    <mergeCell ref="J190:J199"/>
    <mergeCell ref="A190:A199"/>
    <mergeCell ref="J115:J123"/>
    <mergeCell ref="A73:A78"/>
    <mergeCell ref="A79:A90"/>
    <mergeCell ref="B190:B199"/>
    <mergeCell ref="A244:C244"/>
    <mergeCell ref="A243:C243"/>
    <mergeCell ref="A245:C245"/>
    <mergeCell ref="J37:J40"/>
    <mergeCell ref="J29:J36"/>
    <mergeCell ref="B133:B141"/>
    <mergeCell ref="A126:A132"/>
    <mergeCell ref="B214:B223"/>
    <mergeCell ref="J44:J48"/>
    <mergeCell ref="J148:J156"/>
    <mergeCell ref="A224:A240"/>
    <mergeCell ref="B224:B240"/>
    <mergeCell ref="B94:B107"/>
    <mergeCell ref="J124:J125"/>
    <mergeCell ref="B126:B132"/>
    <mergeCell ref="A133:A141"/>
    <mergeCell ref="B115:B123"/>
    <mergeCell ref="B79:B90"/>
    <mergeCell ref="J133:J141"/>
    <mergeCell ref="A124:A125"/>
    <mergeCell ref="B124:B125"/>
    <mergeCell ref="J126:J132"/>
    <mergeCell ref="A115:A123"/>
    <mergeCell ref="K67:K72"/>
    <mergeCell ref="K124:K125"/>
    <mergeCell ref="J108:J114"/>
    <mergeCell ref="K108:K114"/>
    <mergeCell ref="A50:N50"/>
    <mergeCell ref="A62:N62"/>
    <mergeCell ref="A61:C61"/>
    <mergeCell ref="A66:N66"/>
    <mergeCell ref="A49:C49"/>
    <mergeCell ref="B73:B78"/>
    <mergeCell ref="L115:L123"/>
    <mergeCell ref="K79:K90"/>
    <mergeCell ref="L79:L90"/>
    <mergeCell ref="L124:L125"/>
    <mergeCell ref="L108:L114"/>
    <mergeCell ref="L94:L107"/>
    <mergeCell ref="K94:K107"/>
    <mergeCell ref="A246:C246"/>
    <mergeCell ref="J54:J56"/>
    <mergeCell ref="J51:J53"/>
    <mergeCell ref="L63:L64"/>
    <mergeCell ref="A63:A64"/>
    <mergeCell ref="J57:J59"/>
    <mergeCell ref="K63:K64"/>
    <mergeCell ref="J63:J64"/>
    <mergeCell ref="L67:L72"/>
    <mergeCell ref="B67:B72"/>
    <mergeCell ref="J67:J72"/>
    <mergeCell ref="B63:B64"/>
    <mergeCell ref="A51:A53"/>
    <mergeCell ref="B54:B56"/>
    <mergeCell ref="A57:A59"/>
    <mergeCell ref="B57:B59"/>
    <mergeCell ref="B51:B53"/>
    <mergeCell ref="A54:A56"/>
    <mergeCell ref="J73:J78"/>
    <mergeCell ref="K73:K78"/>
    <mergeCell ref="L73:L78"/>
    <mergeCell ref="J79:J90"/>
    <mergeCell ref="A93:N93"/>
    <mergeCell ref="A200:A213"/>
    <mergeCell ref="X94:X107"/>
    <mergeCell ref="Y94:Y107"/>
    <mergeCell ref="J214:J223"/>
    <mergeCell ref="K200:K213"/>
    <mergeCell ref="L200:L213"/>
    <mergeCell ref="K214:K223"/>
    <mergeCell ref="L214:L223"/>
    <mergeCell ref="Z94:Z107"/>
    <mergeCell ref="J94:J107"/>
    <mergeCell ref="J168:J189"/>
    <mergeCell ref="J200:J213"/>
    <mergeCell ref="L157:L167"/>
    <mergeCell ref="K157:K167"/>
    <mergeCell ref="K126:K132"/>
    <mergeCell ref="L126:L132"/>
  </mergeCells>
  <pageMargins left="0.70866141732283472" right="0.70866141732283472" top="0.74803149606299213" bottom="0.74803149606299213" header="0.31496062992125984" footer="0.31496062992125984"/>
  <pageSetup paperSize="9"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C620"/>
  <sheetViews>
    <sheetView topLeftCell="A91" zoomScale="70" zoomScaleNormal="70" workbookViewId="0">
      <selection activeCell="N123" sqref="N123"/>
    </sheetView>
  </sheetViews>
  <sheetFormatPr defaultRowHeight="15.75" x14ac:dyDescent="0.25"/>
  <cols>
    <col min="1" max="1" width="4.28515625" customWidth="1"/>
    <col min="2" max="2" width="38.140625" style="1" customWidth="1"/>
    <col min="3" max="3" width="22.42578125" customWidth="1"/>
    <col min="4" max="4" width="14.140625" style="51" customWidth="1"/>
    <col min="5" max="5" width="12.28515625" customWidth="1"/>
    <col min="6" max="6" width="13.85546875" customWidth="1"/>
    <col min="7" max="7" width="13.7109375" customWidth="1"/>
    <col min="8" max="8" width="15.85546875" customWidth="1"/>
    <col min="9" max="9" width="14.7109375" customWidth="1"/>
    <col min="10" max="10" width="14.85546875" customWidth="1"/>
    <col min="11" max="11" width="11.28515625" style="1" customWidth="1"/>
    <col min="12" max="12" width="11" style="1" customWidth="1"/>
    <col min="13" max="13" width="11.5703125" customWidth="1"/>
    <col min="14" max="14" width="13" customWidth="1"/>
    <col min="15" max="15" width="14.85546875" style="107" customWidth="1"/>
    <col min="16" max="17" width="9.140625" style="64"/>
  </cols>
  <sheetData>
    <row r="2" spans="1:29" s="1" customFormat="1" ht="37.5" customHeight="1" x14ac:dyDescent="0.25">
      <c r="A2" s="210" t="s">
        <v>111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101"/>
      <c r="P2" s="61"/>
      <c r="Q2" s="61"/>
    </row>
    <row r="3" spans="1:29" s="1" customFormat="1" ht="30" customHeight="1" x14ac:dyDescent="0.25">
      <c r="A3" s="138" t="s">
        <v>25</v>
      </c>
      <c r="B3" s="194" t="s">
        <v>0</v>
      </c>
      <c r="C3" s="194" t="s">
        <v>1</v>
      </c>
      <c r="D3" s="194" t="s">
        <v>72</v>
      </c>
      <c r="E3" s="194"/>
      <c r="F3" s="194"/>
      <c r="G3" s="194"/>
      <c r="H3" s="194"/>
      <c r="I3" s="194" t="s">
        <v>65</v>
      </c>
      <c r="J3" s="194"/>
      <c r="K3" s="138" t="s">
        <v>48</v>
      </c>
      <c r="L3" s="138"/>
      <c r="M3" s="195" t="s">
        <v>74</v>
      </c>
      <c r="N3" s="196"/>
      <c r="O3" s="147" t="s">
        <v>127</v>
      </c>
      <c r="P3" s="61"/>
      <c r="Q3" s="61"/>
    </row>
    <row r="4" spans="1:29" s="1" customFormat="1" x14ac:dyDescent="0.25">
      <c r="A4" s="138"/>
      <c r="B4" s="194"/>
      <c r="C4" s="194"/>
      <c r="D4" s="119" t="s">
        <v>9</v>
      </c>
      <c r="E4" s="119" t="s">
        <v>2</v>
      </c>
      <c r="F4" s="119" t="s">
        <v>3</v>
      </c>
      <c r="G4" s="119" t="s">
        <v>4</v>
      </c>
      <c r="H4" s="119" t="s">
        <v>26</v>
      </c>
      <c r="I4" s="194"/>
      <c r="J4" s="194"/>
      <c r="K4" s="116" t="s">
        <v>65</v>
      </c>
      <c r="L4" s="116" t="s">
        <v>82</v>
      </c>
      <c r="M4" s="126" t="s">
        <v>114</v>
      </c>
      <c r="N4" s="126" t="s">
        <v>73</v>
      </c>
      <c r="O4" s="149"/>
      <c r="P4" s="61"/>
      <c r="Q4" s="61"/>
    </row>
    <row r="5" spans="1:29" s="1" customFormat="1" ht="18.75" customHeight="1" x14ac:dyDescent="0.25">
      <c r="A5" s="140" t="s">
        <v>64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70"/>
      <c r="O5" s="101"/>
      <c r="P5" s="61"/>
      <c r="Q5" s="61"/>
    </row>
    <row r="6" spans="1:29" s="1" customFormat="1" x14ac:dyDescent="0.25">
      <c r="A6" s="151">
        <v>18</v>
      </c>
      <c r="B6" s="177" t="s">
        <v>34</v>
      </c>
      <c r="C6" s="117" t="s">
        <v>58</v>
      </c>
      <c r="D6" s="117"/>
      <c r="E6" s="117">
        <v>15</v>
      </c>
      <c r="F6" s="117">
        <v>12</v>
      </c>
      <c r="G6" s="117"/>
      <c r="H6" s="117"/>
      <c r="I6" s="117">
        <f>SUM(E6:H6)</f>
        <v>27</v>
      </c>
      <c r="J6" s="141">
        <v>859</v>
      </c>
      <c r="K6" s="203">
        <v>37</v>
      </c>
      <c r="L6" s="197">
        <v>25</v>
      </c>
      <c r="M6" s="117">
        <v>27</v>
      </c>
      <c r="N6" s="125">
        <f t="shared" ref="N6:N18" si="0">D6</f>
        <v>0</v>
      </c>
      <c r="O6" s="127"/>
      <c r="P6" s="61"/>
      <c r="Q6" s="61"/>
      <c r="R6" s="130"/>
      <c r="S6" s="130"/>
      <c r="T6" s="130"/>
      <c r="U6" s="130"/>
      <c r="V6" s="130"/>
      <c r="W6" s="130"/>
      <c r="X6" s="136"/>
      <c r="Y6" s="137"/>
      <c r="Z6" s="137"/>
      <c r="AA6" s="130"/>
      <c r="AB6" s="130"/>
      <c r="AC6" s="130"/>
    </row>
    <row r="7" spans="1:29" s="1" customFormat="1" x14ac:dyDescent="0.25">
      <c r="A7" s="163"/>
      <c r="B7" s="178"/>
      <c r="C7" s="117" t="s">
        <v>15</v>
      </c>
      <c r="D7" s="117">
        <v>15</v>
      </c>
      <c r="E7" s="117">
        <v>10</v>
      </c>
      <c r="F7" s="117">
        <v>16</v>
      </c>
      <c r="G7" s="117"/>
      <c r="H7" s="117"/>
      <c r="I7" s="117">
        <f>SUM(D7:H7)</f>
        <v>41</v>
      </c>
      <c r="J7" s="142"/>
      <c r="K7" s="204"/>
      <c r="L7" s="198"/>
      <c r="M7" s="117">
        <v>26</v>
      </c>
      <c r="N7" s="125">
        <f t="shared" si="0"/>
        <v>15</v>
      </c>
      <c r="O7" s="127">
        <v>2</v>
      </c>
      <c r="P7" s="61"/>
      <c r="Q7" s="61"/>
      <c r="R7" s="130"/>
      <c r="S7" s="130"/>
      <c r="T7" s="130"/>
      <c r="U7" s="130"/>
      <c r="V7" s="130"/>
      <c r="W7" s="130"/>
      <c r="X7" s="136"/>
      <c r="Y7" s="137"/>
      <c r="Z7" s="137"/>
      <c r="AA7" s="130"/>
      <c r="AB7" s="130"/>
      <c r="AC7" s="130"/>
    </row>
    <row r="8" spans="1:29" s="1" customFormat="1" x14ac:dyDescent="0.25">
      <c r="A8" s="163"/>
      <c r="B8" s="178"/>
      <c r="C8" s="117" t="s">
        <v>5</v>
      </c>
      <c r="D8" s="117"/>
      <c r="E8" s="117">
        <v>28</v>
      </c>
      <c r="F8" s="117"/>
      <c r="G8" s="117"/>
      <c r="H8" s="117"/>
      <c r="I8" s="117">
        <v>28</v>
      </c>
      <c r="J8" s="142"/>
      <c r="K8" s="204"/>
      <c r="L8" s="198"/>
      <c r="M8" s="117">
        <v>28</v>
      </c>
      <c r="N8" s="125">
        <f t="shared" si="0"/>
        <v>0</v>
      </c>
      <c r="O8" s="127"/>
      <c r="P8" s="61"/>
      <c r="Q8" s="61"/>
      <c r="R8" s="130"/>
      <c r="S8" s="130"/>
      <c r="T8" s="130"/>
      <c r="U8" s="130"/>
      <c r="V8" s="130"/>
      <c r="W8" s="130"/>
      <c r="X8" s="136"/>
      <c r="Y8" s="137"/>
      <c r="Z8" s="137"/>
      <c r="AA8" s="130"/>
      <c r="AB8" s="130"/>
      <c r="AC8" s="130"/>
    </row>
    <row r="9" spans="1:29" s="1" customFormat="1" x14ac:dyDescent="0.25">
      <c r="A9" s="163"/>
      <c r="B9" s="178"/>
      <c r="C9" s="117" t="s">
        <v>16</v>
      </c>
      <c r="D9" s="117"/>
      <c r="E9" s="117">
        <v>6</v>
      </c>
      <c r="F9" s="117">
        <v>6</v>
      </c>
      <c r="G9" s="117"/>
      <c r="H9" s="117"/>
      <c r="I9" s="117">
        <f>SUM(E9:H9)</f>
        <v>12</v>
      </c>
      <c r="J9" s="142"/>
      <c r="K9" s="204"/>
      <c r="L9" s="198"/>
      <c r="M9" s="117">
        <v>12</v>
      </c>
      <c r="N9" s="125">
        <f t="shared" si="0"/>
        <v>0</v>
      </c>
      <c r="O9" s="127"/>
      <c r="P9" s="61"/>
      <c r="Q9" s="61"/>
      <c r="R9" s="130"/>
      <c r="S9" s="130"/>
      <c r="T9" s="130"/>
      <c r="U9" s="130"/>
      <c r="V9" s="130"/>
      <c r="W9" s="130"/>
      <c r="X9" s="136"/>
      <c r="Y9" s="137"/>
      <c r="Z9" s="137"/>
      <c r="AA9" s="130"/>
      <c r="AB9" s="130"/>
      <c r="AC9" s="130"/>
    </row>
    <row r="10" spans="1:29" s="1" customFormat="1" x14ac:dyDescent="0.25">
      <c r="A10" s="163"/>
      <c r="B10" s="178"/>
      <c r="C10" s="117" t="s">
        <v>10</v>
      </c>
      <c r="D10" s="117">
        <v>15</v>
      </c>
      <c r="E10" s="117">
        <v>30</v>
      </c>
      <c r="F10" s="117">
        <v>32</v>
      </c>
      <c r="G10" s="117"/>
      <c r="H10" s="117"/>
      <c r="I10" s="117">
        <f>SUM(D10:H10)</f>
        <v>77</v>
      </c>
      <c r="J10" s="142"/>
      <c r="K10" s="204"/>
      <c r="L10" s="198"/>
      <c r="M10" s="117">
        <v>62</v>
      </c>
      <c r="N10" s="125">
        <f t="shared" si="0"/>
        <v>15</v>
      </c>
      <c r="O10" s="127">
        <v>1</v>
      </c>
      <c r="P10" s="61"/>
      <c r="Q10" s="61"/>
      <c r="R10" s="130"/>
      <c r="S10" s="130"/>
      <c r="T10" s="130"/>
      <c r="U10" s="130"/>
      <c r="V10" s="130"/>
      <c r="W10" s="130"/>
      <c r="X10" s="136"/>
      <c r="Y10" s="137"/>
      <c r="Z10" s="137"/>
      <c r="AA10" s="130"/>
      <c r="AB10" s="130"/>
      <c r="AC10" s="130"/>
    </row>
    <row r="11" spans="1:29" s="1" customFormat="1" x14ac:dyDescent="0.25">
      <c r="A11" s="163"/>
      <c r="B11" s="178"/>
      <c r="C11" s="117" t="s">
        <v>20</v>
      </c>
      <c r="D11" s="117">
        <v>15</v>
      </c>
      <c r="E11" s="117">
        <v>24</v>
      </c>
      <c r="F11" s="117">
        <v>60</v>
      </c>
      <c r="G11" s="117"/>
      <c r="H11" s="117"/>
      <c r="I11" s="117">
        <f>SUM(D11:H11)</f>
        <v>99</v>
      </c>
      <c r="J11" s="142"/>
      <c r="K11" s="204"/>
      <c r="L11" s="198"/>
      <c r="M11" s="117">
        <v>84</v>
      </c>
      <c r="N11" s="125">
        <f t="shared" si="0"/>
        <v>15</v>
      </c>
      <c r="O11" s="127">
        <v>3</v>
      </c>
      <c r="P11" s="61"/>
      <c r="Q11" s="61"/>
      <c r="R11" s="130"/>
      <c r="S11" s="130"/>
      <c r="T11" s="130"/>
      <c r="U11" s="130"/>
      <c r="V11" s="130"/>
      <c r="W11" s="130"/>
      <c r="X11" s="136"/>
      <c r="Y11" s="137"/>
      <c r="Z11" s="137"/>
      <c r="AA11" s="130"/>
      <c r="AB11" s="130"/>
      <c r="AC11" s="130"/>
    </row>
    <row r="12" spans="1:29" s="1" customFormat="1" x14ac:dyDescent="0.25">
      <c r="A12" s="163"/>
      <c r="B12" s="178"/>
      <c r="C12" s="117" t="s">
        <v>54</v>
      </c>
      <c r="D12" s="117"/>
      <c r="E12" s="117">
        <v>26</v>
      </c>
      <c r="F12" s="117">
        <v>18</v>
      </c>
      <c r="G12" s="117"/>
      <c r="H12" s="117"/>
      <c r="I12" s="117">
        <f>SUM(E12:H12)</f>
        <v>44</v>
      </c>
      <c r="J12" s="142"/>
      <c r="K12" s="204"/>
      <c r="L12" s="198"/>
      <c r="M12" s="117">
        <v>44</v>
      </c>
      <c r="N12" s="125">
        <f t="shared" si="0"/>
        <v>0</v>
      </c>
      <c r="O12" s="127">
        <v>6</v>
      </c>
      <c r="P12" s="61"/>
      <c r="Q12" s="61"/>
      <c r="R12" s="130"/>
      <c r="S12" s="130"/>
      <c r="T12" s="130"/>
      <c r="U12" s="130"/>
      <c r="V12" s="130"/>
      <c r="W12" s="130"/>
      <c r="X12" s="136"/>
      <c r="Y12" s="137"/>
      <c r="Z12" s="137"/>
      <c r="AA12" s="130"/>
      <c r="AB12" s="130"/>
      <c r="AC12" s="130"/>
    </row>
    <row r="13" spans="1:29" s="1" customFormat="1" x14ac:dyDescent="0.25">
      <c r="A13" s="163"/>
      <c r="B13" s="178"/>
      <c r="C13" s="117" t="s">
        <v>89</v>
      </c>
      <c r="D13" s="117"/>
      <c r="E13" s="117">
        <v>60</v>
      </c>
      <c r="F13" s="117">
        <v>48</v>
      </c>
      <c r="G13" s="117"/>
      <c r="H13" s="117"/>
      <c r="I13" s="117">
        <f>SUM(E13:H13)</f>
        <v>108</v>
      </c>
      <c r="J13" s="142"/>
      <c r="K13" s="204"/>
      <c r="L13" s="198"/>
      <c r="M13" s="117">
        <v>108</v>
      </c>
      <c r="N13" s="125">
        <f t="shared" si="0"/>
        <v>0</v>
      </c>
      <c r="O13" s="127"/>
      <c r="P13" s="61"/>
      <c r="Q13" s="61"/>
      <c r="R13" s="130"/>
      <c r="S13" s="130"/>
      <c r="T13" s="130"/>
      <c r="U13" s="130"/>
      <c r="V13" s="130"/>
      <c r="W13" s="130"/>
      <c r="X13" s="136"/>
      <c r="Y13" s="137"/>
      <c r="Z13" s="137"/>
      <c r="AA13" s="130"/>
      <c r="AB13" s="130"/>
      <c r="AC13" s="130"/>
    </row>
    <row r="14" spans="1:29" s="1" customFormat="1" x14ac:dyDescent="0.25">
      <c r="A14" s="163"/>
      <c r="B14" s="178"/>
      <c r="C14" s="117" t="s">
        <v>28</v>
      </c>
      <c r="D14" s="117">
        <v>75</v>
      </c>
      <c r="E14" s="117">
        <v>96</v>
      </c>
      <c r="F14" s="117">
        <v>30</v>
      </c>
      <c r="G14" s="117"/>
      <c r="H14" s="117"/>
      <c r="I14" s="117">
        <f>SUM(D14:H14)</f>
        <v>201</v>
      </c>
      <c r="J14" s="142"/>
      <c r="K14" s="204"/>
      <c r="L14" s="198"/>
      <c r="M14" s="117">
        <v>126</v>
      </c>
      <c r="N14" s="125">
        <f t="shared" si="0"/>
        <v>75</v>
      </c>
      <c r="O14" s="127">
        <v>6</v>
      </c>
      <c r="P14" s="61"/>
      <c r="Q14" s="61"/>
      <c r="R14" s="130"/>
      <c r="S14" s="130"/>
      <c r="T14" s="130"/>
      <c r="U14" s="130"/>
      <c r="V14" s="130"/>
      <c r="W14" s="130"/>
      <c r="X14" s="136"/>
      <c r="Y14" s="137"/>
      <c r="Z14" s="137"/>
      <c r="AA14" s="130"/>
      <c r="AB14" s="130"/>
      <c r="AC14" s="130"/>
    </row>
    <row r="15" spans="1:29" s="1" customFormat="1" x14ac:dyDescent="0.25">
      <c r="A15" s="163"/>
      <c r="B15" s="178"/>
      <c r="C15" s="117" t="s">
        <v>84</v>
      </c>
      <c r="D15" s="117">
        <v>15</v>
      </c>
      <c r="E15" s="117">
        <v>30</v>
      </c>
      <c r="F15" s="117">
        <v>16</v>
      </c>
      <c r="G15" s="117"/>
      <c r="H15" s="117"/>
      <c r="I15" s="117">
        <f>SUM(D15:H15)</f>
        <v>61</v>
      </c>
      <c r="J15" s="142"/>
      <c r="K15" s="204"/>
      <c r="L15" s="198"/>
      <c r="M15" s="117">
        <v>46</v>
      </c>
      <c r="N15" s="125">
        <f t="shared" si="0"/>
        <v>15</v>
      </c>
      <c r="O15" s="127"/>
      <c r="P15" s="61"/>
      <c r="Q15" s="61"/>
      <c r="R15" s="130"/>
      <c r="S15" s="130"/>
      <c r="T15" s="130"/>
      <c r="U15" s="130"/>
      <c r="V15" s="130"/>
      <c r="W15" s="130"/>
      <c r="X15" s="136"/>
      <c r="Y15" s="137"/>
      <c r="Z15" s="137"/>
      <c r="AA15" s="130"/>
      <c r="AB15" s="130"/>
      <c r="AC15" s="130"/>
    </row>
    <row r="16" spans="1:29" s="1" customFormat="1" x14ac:dyDescent="0.25">
      <c r="A16" s="163"/>
      <c r="B16" s="178"/>
      <c r="C16" s="117" t="s">
        <v>13</v>
      </c>
      <c r="D16" s="117"/>
      <c r="E16" s="117">
        <v>16</v>
      </c>
      <c r="F16" s="117"/>
      <c r="G16" s="117"/>
      <c r="H16" s="117"/>
      <c r="I16" s="117">
        <v>16</v>
      </c>
      <c r="J16" s="142"/>
      <c r="K16" s="204"/>
      <c r="L16" s="198"/>
      <c r="M16" s="117">
        <v>16</v>
      </c>
      <c r="N16" s="125"/>
      <c r="O16" s="127"/>
      <c r="P16" s="61"/>
      <c r="Q16" s="61"/>
      <c r="R16" s="130"/>
      <c r="S16" s="130"/>
      <c r="T16" s="130"/>
      <c r="U16" s="130"/>
      <c r="V16" s="130"/>
      <c r="W16" s="130"/>
      <c r="X16" s="136"/>
      <c r="Y16" s="137"/>
      <c r="Z16" s="137"/>
      <c r="AA16" s="130"/>
      <c r="AB16" s="130"/>
      <c r="AC16" s="130"/>
    </row>
    <row r="17" spans="1:29" s="1" customFormat="1" x14ac:dyDescent="0.25">
      <c r="A17" s="163"/>
      <c r="B17" s="178"/>
      <c r="C17" s="117" t="s">
        <v>91</v>
      </c>
      <c r="D17" s="117">
        <v>15</v>
      </c>
      <c r="E17" s="117">
        <v>28</v>
      </c>
      <c r="F17" s="117">
        <v>36</v>
      </c>
      <c r="G17" s="117"/>
      <c r="H17" s="117"/>
      <c r="I17" s="117">
        <f>SUM(D17:H17)</f>
        <v>79</v>
      </c>
      <c r="J17" s="142"/>
      <c r="K17" s="204"/>
      <c r="L17" s="198"/>
      <c r="M17" s="117">
        <v>64</v>
      </c>
      <c r="N17" s="125">
        <f t="shared" si="0"/>
        <v>15</v>
      </c>
      <c r="O17" s="127"/>
      <c r="P17" s="61"/>
      <c r="Q17" s="61"/>
      <c r="R17" s="130"/>
      <c r="S17" s="130"/>
      <c r="T17" s="130"/>
      <c r="U17" s="130"/>
      <c r="V17" s="130"/>
      <c r="W17" s="130"/>
      <c r="X17" s="136"/>
      <c r="Y17" s="137"/>
      <c r="Z17" s="137"/>
      <c r="AA17" s="130"/>
      <c r="AB17" s="130"/>
      <c r="AC17" s="130"/>
    </row>
    <row r="18" spans="1:29" s="1" customFormat="1" x14ac:dyDescent="0.25">
      <c r="A18" s="163"/>
      <c r="B18" s="178"/>
      <c r="C18" s="117" t="s">
        <v>23</v>
      </c>
      <c r="D18" s="117"/>
      <c r="E18" s="117">
        <v>56</v>
      </c>
      <c r="F18" s="117">
        <v>10</v>
      </c>
      <c r="G18" s="117"/>
      <c r="H18" s="117"/>
      <c r="I18" s="117">
        <f>SUM(E18:H18)</f>
        <v>66</v>
      </c>
      <c r="J18" s="142"/>
      <c r="K18" s="204"/>
      <c r="L18" s="198"/>
      <c r="M18" s="117">
        <v>66</v>
      </c>
      <c r="N18" s="125">
        <f t="shared" si="0"/>
        <v>0</v>
      </c>
      <c r="O18" s="127"/>
      <c r="P18" s="61"/>
      <c r="Q18" s="61"/>
      <c r="R18" s="130"/>
      <c r="S18" s="130"/>
      <c r="T18" s="130"/>
      <c r="U18" s="130"/>
      <c r="V18" s="130"/>
      <c r="W18" s="130"/>
      <c r="X18" s="136"/>
      <c r="Y18" s="137"/>
      <c r="Z18" s="137"/>
      <c r="AA18" s="130"/>
      <c r="AB18" s="130"/>
      <c r="AC18" s="130"/>
    </row>
    <row r="19" spans="1:29" s="1" customFormat="1" x14ac:dyDescent="0.25">
      <c r="A19" s="152"/>
      <c r="B19" s="179"/>
      <c r="C19" s="6" t="s">
        <v>27</v>
      </c>
      <c r="D19" s="116">
        <f>D18+D17+D15+D14+D13+D12+D11+D10+D9+D8+D7+D6</f>
        <v>150</v>
      </c>
      <c r="E19" s="116">
        <f>SUM(E6:E18)</f>
        <v>425</v>
      </c>
      <c r="F19" s="116">
        <f>SUM(F6:F18)</f>
        <v>284</v>
      </c>
      <c r="G19" s="116">
        <f t="shared" ref="G19" si="1">SUM(G18)</f>
        <v>0</v>
      </c>
      <c r="H19" s="116">
        <f t="shared" ref="H19" si="2">SUM(H18)</f>
        <v>0</v>
      </c>
      <c r="I19" s="116">
        <v>859</v>
      </c>
      <c r="J19" s="143"/>
      <c r="K19" s="205"/>
      <c r="L19" s="199"/>
      <c r="M19" s="116">
        <f>SUM(M6:M18)</f>
        <v>709</v>
      </c>
      <c r="N19" s="120">
        <f>SUM(N6:N18)</f>
        <v>150</v>
      </c>
      <c r="O19" s="126">
        <f>SUM(O7:O18)</f>
        <v>18</v>
      </c>
      <c r="P19" s="61"/>
      <c r="Q19" s="61"/>
      <c r="R19" s="131"/>
      <c r="S19" s="131"/>
      <c r="T19" s="131"/>
      <c r="U19" s="131"/>
      <c r="V19" s="131"/>
      <c r="W19" s="131"/>
      <c r="X19" s="136"/>
      <c r="Y19" s="137"/>
      <c r="Z19" s="137"/>
      <c r="AA19" s="131"/>
      <c r="AB19" s="131"/>
      <c r="AC19" s="131"/>
    </row>
    <row r="20" spans="1:29" s="1" customFormat="1" ht="15" customHeight="1" x14ac:dyDescent="0.25">
      <c r="A20" s="151">
        <v>19</v>
      </c>
      <c r="B20" s="177" t="s">
        <v>35</v>
      </c>
      <c r="C20" s="117" t="s">
        <v>11</v>
      </c>
      <c r="D20" s="117">
        <v>20</v>
      </c>
      <c r="E20" s="117">
        <v>30</v>
      </c>
      <c r="F20" s="117">
        <v>35</v>
      </c>
      <c r="G20" s="117"/>
      <c r="H20" s="117"/>
      <c r="I20" s="117">
        <f>SUM(D20:H20)</f>
        <v>85</v>
      </c>
      <c r="J20" s="138">
        <f>I26</f>
        <v>365</v>
      </c>
      <c r="K20" s="139">
        <v>12</v>
      </c>
      <c r="L20" s="140">
        <v>11</v>
      </c>
      <c r="M20" s="117">
        <f>E20+F20</f>
        <v>65</v>
      </c>
      <c r="N20" s="125">
        <f>D20</f>
        <v>20</v>
      </c>
      <c r="O20" s="101"/>
      <c r="P20" s="61"/>
      <c r="Q20" s="61"/>
    </row>
    <row r="21" spans="1:29" s="1" customFormat="1" x14ac:dyDescent="0.25">
      <c r="A21" s="163"/>
      <c r="B21" s="178"/>
      <c r="C21" s="117" t="s">
        <v>28</v>
      </c>
      <c r="D21" s="117"/>
      <c r="E21" s="117">
        <v>49</v>
      </c>
      <c r="F21" s="117"/>
      <c r="G21" s="117"/>
      <c r="H21" s="117"/>
      <c r="I21" s="117">
        <v>49</v>
      </c>
      <c r="J21" s="138"/>
      <c r="K21" s="139"/>
      <c r="L21" s="140"/>
      <c r="M21" s="117">
        <f t="shared" ref="M21:M25" si="3">E21+F21</f>
        <v>49</v>
      </c>
      <c r="N21" s="125">
        <f t="shared" ref="N21:N25" si="4">D21</f>
        <v>0</v>
      </c>
      <c r="O21" s="101"/>
      <c r="P21" s="61"/>
      <c r="Q21" s="61"/>
    </row>
    <row r="22" spans="1:29" s="1" customFormat="1" ht="15" customHeight="1" x14ac:dyDescent="0.25">
      <c r="A22" s="163"/>
      <c r="B22" s="178"/>
      <c r="C22" s="117" t="s">
        <v>57</v>
      </c>
      <c r="D22" s="117"/>
      <c r="E22" s="117">
        <v>14</v>
      </c>
      <c r="F22" s="117">
        <v>11</v>
      </c>
      <c r="G22" s="117"/>
      <c r="H22" s="117"/>
      <c r="I22" s="117">
        <f>SUM(E22:H22)</f>
        <v>25</v>
      </c>
      <c r="J22" s="138"/>
      <c r="K22" s="139"/>
      <c r="L22" s="140"/>
      <c r="M22" s="117">
        <f t="shared" si="3"/>
        <v>25</v>
      </c>
      <c r="N22" s="125">
        <f t="shared" si="4"/>
        <v>0</v>
      </c>
      <c r="O22" s="101"/>
      <c r="P22" s="61"/>
      <c r="Q22" s="61"/>
    </row>
    <row r="23" spans="1:29" s="1" customFormat="1" x14ac:dyDescent="0.25">
      <c r="A23" s="163"/>
      <c r="B23" s="178"/>
      <c r="C23" s="117" t="s">
        <v>6</v>
      </c>
      <c r="D23" s="117">
        <v>50</v>
      </c>
      <c r="E23" s="117">
        <v>29</v>
      </c>
      <c r="F23" s="117">
        <v>51</v>
      </c>
      <c r="G23" s="117"/>
      <c r="H23" s="117"/>
      <c r="I23" s="117">
        <f>SUM(D23:H23)</f>
        <v>130</v>
      </c>
      <c r="J23" s="138"/>
      <c r="K23" s="139"/>
      <c r="L23" s="140"/>
      <c r="M23" s="117">
        <f t="shared" si="3"/>
        <v>80</v>
      </c>
      <c r="N23" s="125">
        <f t="shared" si="4"/>
        <v>50</v>
      </c>
      <c r="O23" s="101"/>
      <c r="P23" s="61"/>
      <c r="Q23" s="61"/>
    </row>
    <row r="24" spans="1:29" s="1" customFormat="1" x14ac:dyDescent="0.25">
      <c r="A24" s="163"/>
      <c r="B24" s="178"/>
      <c r="C24" s="117" t="s">
        <v>8</v>
      </c>
      <c r="D24" s="117"/>
      <c r="E24" s="117">
        <v>37</v>
      </c>
      <c r="F24" s="117">
        <v>15</v>
      </c>
      <c r="G24" s="117"/>
      <c r="H24" s="117"/>
      <c r="I24" s="117">
        <f>SUM(E24:H24)</f>
        <v>52</v>
      </c>
      <c r="J24" s="138"/>
      <c r="K24" s="139"/>
      <c r="L24" s="140"/>
      <c r="M24" s="117">
        <f t="shared" si="3"/>
        <v>52</v>
      </c>
      <c r="N24" s="125">
        <f t="shared" si="4"/>
        <v>0</v>
      </c>
      <c r="O24" s="101"/>
      <c r="P24" s="61"/>
      <c r="Q24" s="61"/>
    </row>
    <row r="25" spans="1:29" s="1" customFormat="1" x14ac:dyDescent="0.25">
      <c r="A25" s="163"/>
      <c r="B25" s="178"/>
      <c r="C25" s="117" t="s">
        <v>75</v>
      </c>
      <c r="D25" s="117">
        <v>12</v>
      </c>
      <c r="E25" s="117"/>
      <c r="F25" s="117">
        <v>12</v>
      </c>
      <c r="G25" s="117"/>
      <c r="H25" s="117"/>
      <c r="I25" s="117">
        <f>SUM(D25:H25)</f>
        <v>24</v>
      </c>
      <c r="J25" s="138"/>
      <c r="K25" s="139"/>
      <c r="L25" s="140"/>
      <c r="M25" s="117">
        <f t="shared" si="3"/>
        <v>12</v>
      </c>
      <c r="N25" s="125">
        <f t="shared" si="4"/>
        <v>12</v>
      </c>
      <c r="O25" s="101"/>
      <c r="P25" s="61"/>
      <c r="Q25" s="61"/>
    </row>
    <row r="26" spans="1:29" s="1" customFormat="1" x14ac:dyDescent="0.25">
      <c r="A26" s="152"/>
      <c r="B26" s="179"/>
      <c r="C26" s="6" t="s">
        <v>27</v>
      </c>
      <c r="D26" s="116">
        <f>D25+D24+D23+D22+D21+D20</f>
        <v>82</v>
      </c>
      <c r="E26" s="116">
        <f t="shared" ref="E26:H26" si="5">E25+E24+E23+E22+E21+E20</f>
        <v>159</v>
      </c>
      <c r="F26" s="116">
        <f t="shared" si="5"/>
        <v>124</v>
      </c>
      <c r="G26" s="116">
        <f t="shared" si="5"/>
        <v>0</v>
      </c>
      <c r="H26" s="116">
        <f t="shared" si="5"/>
        <v>0</v>
      </c>
      <c r="I26" s="116">
        <f>SUM(I20:I25)</f>
        <v>365</v>
      </c>
      <c r="J26" s="138"/>
      <c r="K26" s="139"/>
      <c r="L26" s="140"/>
      <c r="M26" s="116">
        <f>M25+M24+M23+M22+M21+M20</f>
        <v>283</v>
      </c>
      <c r="N26" s="116">
        <f>N25+N24+N23+N22+N21+N20</f>
        <v>82</v>
      </c>
      <c r="O26" s="101"/>
      <c r="P26" s="61"/>
      <c r="Q26" s="61"/>
    </row>
    <row r="27" spans="1:29" s="30" customFormat="1" ht="30" customHeight="1" x14ac:dyDescent="0.25">
      <c r="A27" s="151">
        <v>25</v>
      </c>
      <c r="B27" s="177" t="s">
        <v>37</v>
      </c>
      <c r="C27" s="117" t="s">
        <v>15</v>
      </c>
      <c r="D27" s="117"/>
      <c r="E27" s="117">
        <v>130</v>
      </c>
      <c r="F27" s="117">
        <v>31</v>
      </c>
      <c r="G27" s="117"/>
      <c r="H27" s="117"/>
      <c r="I27" s="117">
        <f>SUM(D27:H27)</f>
        <v>161</v>
      </c>
      <c r="J27" s="154">
        <f>I27</f>
        <v>161</v>
      </c>
      <c r="K27" s="154">
        <v>6</v>
      </c>
      <c r="L27" s="206">
        <v>6</v>
      </c>
      <c r="M27" s="93"/>
      <c r="N27" s="127">
        <v>161</v>
      </c>
      <c r="O27" s="105"/>
      <c r="P27" s="62"/>
      <c r="Q27" s="62"/>
    </row>
    <row r="28" spans="1:29" s="1" customFormat="1" ht="15.75" customHeight="1" x14ac:dyDescent="0.25">
      <c r="A28" s="152"/>
      <c r="B28" s="179"/>
      <c r="C28" s="6" t="s">
        <v>27</v>
      </c>
      <c r="D28" s="126"/>
      <c r="E28" s="126">
        <v>130</v>
      </c>
      <c r="F28" s="127">
        <v>31</v>
      </c>
      <c r="G28" s="127"/>
      <c r="H28" s="127"/>
      <c r="I28" s="126">
        <v>161</v>
      </c>
      <c r="J28" s="154"/>
      <c r="K28" s="154"/>
      <c r="L28" s="206"/>
      <c r="M28" s="24"/>
      <c r="N28" s="126">
        <f>SUM(N27)</f>
        <v>161</v>
      </c>
      <c r="O28" s="101"/>
      <c r="P28" s="61"/>
      <c r="Q28" s="61"/>
    </row>
    <row r="29" spans="1:29" s="1" customFormat="1" x14ac:dyDescent="0.25">
      <c r="A29" s="151">
        <v>28</v>
      </c>
      <c r="B29" s="177" t="s">
        <v>38</v>
      </c>
      <c r="C29" s="117" t="s">
        <v>58</v>
      </c>
      <c r="D29" s="127"/>
      <c r="E29" s="127">
        <v>87</v>
      </c>
      <c r="F29" s="127">
        <v>24</v>
      </c>
      <c r="G29" s="127"/>
      <c r="H29" s="127"/>
      <c r="I29" s="117">
        <f>SUM(E29:H29)</f>
        <v>111</v>
      </c>
      <c r="J29" s="141">
        <f>I35</f>
        <v>1065</v>
      </c>
      <c r="K29" s="203">
        <v>35</v>
      </c>
      <c r="L29" s="197">
        <v>32</v>
      </c>
      <c r="M29" s="117">
        <v>111</v>
      </c>
      <c r="N29" s="4"/>
      <c r="O29" s="101"/>
      <c r="P29" s="61"/>
      <c r="Q29" s="61"/>
    </row>
    <row r="30" spans="1:29" s="1" customFormat="1" x14ac:dyDescent="0.25">
      <c r="A30" s="163"/>
      <c r="B30" s="178"/>
      <c r="C30" s="117" t="s">
        <v>15</v>
      </c>
      <c r="D30" s="127"/>
      <c r="E30" s="127">
        <v>206</v>
      </c>
      <c r="F30" s="127">
        <v>30</v>
      </c>
      <c r="G30" s="127"/>
      <c r="H30" s="127"/>
      <c r="I30" s="117">
        <f>SUM(E30:H30)</f>
        <v>236</v>
      </c>
      <c r="J30" s="142"/>
      <c r="K30" s="204"/>
      <c r="L30" s="198"/>
      <c r="M30" s="117">
        <v>236</v>
      </c>
      <c r="N30" s="4"/>
      <c r="O30" s="101"/>
      <c r="P30" s="61"/>
      <c r="Q30" s="61"/>
    </row>
    <row r="31" spans="1:29" s="1" customFormat="1" x14ac:dyDescent="0.25">
      <c r="A31" s="163"/>
      <c r="B31" s="178"/>
      <c r="C31" s="117" t="s">
        <v>55</v>
      </c>
      <c r="D31" s="127"/>
      <c r="E31" s="127">
        <v>60</v>
      </c>
      <c r="F31" s="127"/>
      <c r="G31" s="127"/>
      <c r="H31" s="127"/>
      <c r="I31" s="117">
        <v>60</v>
      </c>
      <c r="J31" s="142"/>
      <c r="K31" s="204"/>
      <c r="L31" s="198"/>
      <c r="M31" s="117">
        <v>60</v>
      </c>
      <c r="N31" s="4"/>
      <c r="O31" s="101"/>
      <c r="P31" s="61"/>
      <c r="Q31" s="61"/>
    </row>
    <row r="32" spans="1:29" s="1" customFormat="1" x14ac:dyDescent="0.25">
      <c r="A32" s="163"/>
      <c r="B32" s="178"/>
      <c r="C32" s="117" t="s">
        <v>10</v>
      </c>
      <c r="D32" s="127"/>
      <c r="E32" s="127">
        <v>206</v>
      </c>
      <c r="F32" s="127">
        <v>36</v>
      </c>
      <c r="G32" s="127"/>
      <c r="H32" s="127"/>
      <c r="I32" s="117">
        <f>SUM(E32:H32)</f>
        <v>242</v>
      </c>
      <c r="J32" s="142"/>
      <c r="K32" s="204"/>
      <c r="L32" s="198"/>
      <c r="M32" s="117">
        <v>242</v>
      </c>
      <c r="N32" s="4"/>
      <c r="O32" s="101"/>
      <c r="P32" s="61"/>
      <c r="Q32" s="61"/>
    </row>
    <row r="33" spans="1:17" s="1" customFormat="1" x14ac:dyDescent="0.25">
      <c r="A33" s="163"/>
      <c r="B33" s="178"/>
      <c r="C33" s="117" t="s">
        <v>30</v>
      </c>
      <c r="D33" s="127"/>
      <c r="E33" s="127">
        <v>58</v>
      </c>
      <c r="F33" s="127">
        <v>8</v>
      </c>
      <c r="G33" s="127"/>
      <c r="H33" s="127"/>
      <c r="I33" s="117">
        <f>SUM(E33:H33)</f>
        <v>66</v>
      </c>
      <c r="J33" s="142"/>
      <c r="K33" s="204"/>
      <c r="L33" s="198"/>
      <c r="M33" s="117">
        <v>66</v>
      </c>
      <c r="N33" s="4"/>
      <c r="O33" s="101"/>
      <c r="P33" s="61"/>
      <c r="Q33" s="61"/>
    </row>
    <row r="34" spans="1:17" s="1" customFormat="1" ht="15" customHeight="1" x14ac:dyDescent="0.25">
      <c r="A34" s="163"/>
      <c r="B34" s="178"/>
      <c r="C34" s="117" t="s">
        <v>77</v>
      </c>
      <c r="D34" s="127"/>
      <c r="E34" s="127">
        <v>316</v>
      </c>
      <c r="F34" s="127">
        <v>34</v>
      </c>
      <c r="G34" s="127"/>
      <c r="H34" s="127"/>
      <c r="I34" s="117">
        <f>SUM(E34:H34)</f>
        <v>350</v>
      </c>
      <c r="J34" s="142"/>
      <c r="K34" s="204"/>
      <c r="L34" s="198"/>
      <c r="M34" s="117">
        <v>350</v>
      </c>
      <c r="N34" s="4"/>
      <c r="O34" s="101"/>
      <c r="P34" s="61"/>
      <c r="Q34" s="61"/>
    </row>
    <row r="35" spans="1:17" s="1" customFormat="1" x14ac:dyDescent="0.25">
      <c r="A35" s="163"/>
      <c r="B35" s="178"/>
      <c r="C35" s="6" t="s">
        <v>27</v>
      </c>
      <c r="D35" s="126">
        <f>D34+D33+D32+D31+D30+D29</f>
        <v>0</v>
      </c>
      <c r="E35" s="126">
        <f t="shared" ref="E35:H35" si="6">E34+E33+E32+E31+E30+E29</f>
        <v>933</v>
      </c>
      <c r="F35" s="126">
        <f t="shared" si="6"/>
        <v>132</v>
      </c>
      <c r="G35" s="126">
        <f t="shared" si="6"/>
        <v>0</v>
      </c>
      <c r="H35" s="126">
        <f t="shared" si="6"/>
        <v>0</v>
      </c>
      <c r="I35" s="126">
        <f>SUM(D35:H35)</f>
        <v>1065</v>
      </c>
      <c r="J35" s="143"/>
      <c r="K35" s="205"/>
      <c r="L35" s="199"/>
      <c r="M35" s="116">
        <f>SUM(M29:M34)</f>
        <v>1065</v>
      </c>
      <c r="N35" s="127"/>
      <c r="O35" s="101"/>
      <c r="P35" s="61"/>
      <c r="Q35" s="61"/>
    </row>
    <row r="36" spans="1:17" s="1" customFormat="1" x14ac:dyDescent="0.25">
      <c r="A36" s="151">
        <v>29</v>
      </c>
      <c r="B36" s="177" t="s">
        <v>39</v>
      </c>
      <c r="C36" s="117" t="s">
        <v>5</v>
      </c>
      <c r="D36" s="116"/>
      <c r="E36" s="117">
        <v>105</v>
      </c>
      <c r="F36" s="117">
        <v>75</v>
      </c>
      <c r="G36" s="117"/>
      <c r="H36" s="117"/>
      <c r="I36" s="117">
        <f>SUM(E36:H36)</f>
        <v>180</v>
      </c>
      <c r="J36" s="141">
        <f>I44</f>
        <v>603</v>
      </c>
      <c r="K36" s="203">
        <v>15</v>
      </c>
      <c r="L36" s="197">
        <v>13</v>
      </c>
      <c r="M36" s="117">
        <v>180</v>
      </c>
      <c r="N36" s="4"/>
      <c r="O36" s="101"/>
      <c r="P36" s="61"/>
      <c r="Q36" s="61"/>
    </row>
    <row r="37" spans="1:17" s="1" customFormat="1" x14ac:dyDescent="0.25">
      <c r="A37" s="163"/>
      <c r="B37" s="178"/>
      <c r="C37" s="117" t="s">
        <v>55</v>
      </c>
      <c r="D37" s="116"/>
      <c r="E37" s="117">
        <v>15</v>
      </c>
      <c r="F37" s="117">
        <v>15</v>
      </c>
      <c r="G37" s="117"/>
      <c r="H37" s="117"/>
      <c r="I37" s="117">
        <f>SUM(E37:H37)</f>
        <v>30</v>
      </c>
      <c r="J37" s="142"/>
      <c r="K37" s="204"/>
      <c r="L37" s="198"/>
      <c r="M37" s="117">
        <v>30</v>
      </c>
      <c r="N37" s="4"/>
      <c r="O37" s="101"/>
      <c r="P37" s="61"/>
      <c r="Q37" s="61"/>
    </row>
    <row r="38" spans="1:17" s="1" customFormat="1" x14ac:dyDescent="0.25">
      <c r="A38" s="163"/>
      <c r="B38" s="178"/>
      <c r="C38" s="117" t="s">
        <v>16</v>
      </c>
      <c r="D38" s="116"/>
      <c r="E38" s="117">
        <v>90</v>
      </c>
      <c r="F38" s="117">
        <v>60</v>
      </c>
      <c r="G38" s="117"/>
      <c r="H38" s="117"/>
      <c r="I38" s="117">
        <f>SUM(E38:H38)</f>
        <v>150</v>
      </c>
      <c r="J38" s="142"/>
      <c r="K38" s="204"/>
      <c r="L38" s="198"/>
      <c r="M38" s="117">
        <v>150</v>
      </c>
      <c r="N38" s="4"/>
      <c r="O38" s="101"/>
      <c r="P38" s="61"/>
      <c r="Q38" s="61"/>
    </row>
    <row r="39" spans="1:17" s="1" customFormat="1" x14ac:dyDescent="0.25">
      <c r="A39" s="163"/>
      <c r="B39" s="178"/>
      <c r="C39" s="117" t="s">
        <v>57</v>
      </c>
      <c r="D39" s="116"/>
      <c r="E39" s="117">
        <v>45</v>
      </c>
      <c r="F39" s="117"/>
      <c r="G39" s="117"/>
      <c r="H39" s="117"/>
      <c r="I39" s="117">
        <v>45</v>
      </c>
      <c r="J39" s="142"/>
      <c r="K39" s="204"/>
      <c r="L39" s="198"/>
      <c r="M39" s="117">
        <v>45</v>
      </c>
      <c r="N39" s="4"/>
      <c r="O39" s="101"/>
      <c r="P39" s="61"/>
      <c r="Q39" s="61"/>
    </row>
    <row r="40" spans="1:17" s="1" customFormat="1" x14ac:dyDescent="0.25">
      <c r="A40" s="163"/>
      <c r="B40" s="178"/>
      <c r="C40" s="117" t="s">
        <v>6</v>
      </c>
      <c r="D40" s="116"/>
      <c r="E40" s="117">
        <v>30</v>
      </c>
      <c r="F40" s="117"/>
      <c r="G40" s="117"/>
      <c r="H40" s="117"/>
      <c r="I40" s="117">
        <v>30</v>
      </c>
      <c r="J40" s="142"/>
      <c r="K40" s="204"/>
      <c r="L40" s="198"/>
      <c r="M40" s="117">
        <v>30</v>
      </c>
      <c r="N40" s="4"/>
      <c r="O40" s="101"/>
      <c r="P40" s="61"/>
      <c r="Q40" s="61"/>
    </row>
    <row r="41" spans="1:17" s="1" customFormat="1" x14ac:dyDescent="0.25">
      <c r="A41" s="163"/>
      <c r="B41" s="178"/>
      <c r="C41" s="117" t="s">
        <v>112</v>
      </c>
      <c r="D41" s="116"/>
      <c r="E41" s="117">
        <v>30</v>
      </c>
      <c r="F41" s="117"/>
      <c r="G41" s="117"/>
      <c r="H41" s="117"/>
      <c r="I41" s="117">
        <v>30</v>
      </c>
      <c r="J41" s="142"/>
      <c r="K41" s="204"/>
      <c r="L41" s="198"/>
      <c r="M41" s="117">
        <v>30</v>
      </c>
      <c r="N41" s="4"/>
      <c r="O41" s="101"/>
      <c r="P41" s="61"/>
      <c r="Q41" s="61"/>
    </row>
    <row r="42" spans="1:17" s="1" customFormat="1" x14ac:dyDescent="0.25">
      <c r="A42" s="163"/>
      <c r="B42" s="178"/>
      <c r="C42" s="117" t="s">
        <v>12</v>
      </c>
      <c r="D42" s="116"/>
      <c r="E42" s="117">
        <v>50</v>
      </c>
      <c r="F42" s="117">
        <v>25</v>
      </c>
      <c r="G42" s="117"/>
      <c r="H42" s="117"/>
      <c r="I42" s="117">
        <f>SUM(E42:H42)</f>
        <v>75</v>
      </c>
      <c r="J42" s="142"/>
      <c r="K42" s="204"/>
      <c r="L42" s="198"/>
      <c r="M42" s="117">
        <v>75</v>
      </c>
      <c r="N42" s="4"/>
      <c r="O42" s="101"/>
      <c r="P42" s="61"/>
      <c r="Q42" s="61"/>
    </row>
    <row r="43" spans="1:17" s="1" customFormat="1" x14ac:dyDescent="0.25">
      <c r="A43" s="163"/>
      <c r="B43" s="178"/>
      <c r="C43" s="117" t="s">
        <v>50</v>
      </c>
      <c r="D43" s="116"/>
      <c r="E43" s="117">
        <v>40</v>
      </c>
      <c r="F43" s="117">
        <v>23</v>
      </c>
      <c r="G43" s="117"/>
      <c r="H43" s="117"/>
      <c r="I43" s="117">
        <f>SUM(E43:H43)</f>
        <v>63</v>
      </c>
      <c r="J43" s="142"/>
      <c r="K43" s="204"/>
      <c r="L43" s="198"/>
      <c r="M43" s="117">
        <v>63</v>
      </c>
      <c r="N43" s="4"/>
      <c r="O43" s="101"/>
      <c r="P43" s="61"/>
      <c r="Q43" s="61"/>
    </row>
    <row r="44" spans="1:17" s="1" customFormat="1" x14ac:dyDescent="0.25">
      <c r="A44" s="163"/>
      <c r="B44" s="178"/>
      <c r="C44" s="6" t="s">
        <v>27</v>
      </c>
      <c r="D44" s="116">
        <f>+D43+D36+D38</f>
        <v>0</v>
      </c>
      <c r="E44" s="116">
        <f>SUM(E36:E43)</f>
        <v>405</v>
      </c>
      <c r="F44" s="116">
        <f>SUM(F36:F43)</f>
        <v>198</v>
      </c>
      <c r="G44" s="116">
        <f>+G43+G36+G38</f>
        <v>0</v>
      </c>
      <c r="H44" s="116">
        <f>+H43+H36+H38</f>
        <v>0</v>
      </c>
      <c r="I44" s="116">
        <f>D44+E44+F44+G44+H44</f>
        <v>603</v>
      </c>
      <c r="J44" s="143"/>
      <c r="K44" s="205"/>
      <c r="L44" s="199"/>
      <c r="M44" s="116">
        <f>SUM(M36:M43)</f>
        <v>603</v>
      </c>
      <c r="N44" s="4"/>
      <c r="O44" s="101"/>
      <c r="P44" s="61"/>
      <c r="Q44" s="61"/>
    </row>
    <row r="45" spans="1:17" s="1" customFormat="1" x14ac:dyDescent="0.25">
      <c r="A45" s="151">
        <v>35</v>
      </c>
      <c r="B45" s="177" t="s">
        <v>40</v>
      </c>
      <c r="C45" s="117" t="s">
        <v>6</v>
      </c>
      <c r="D45" s="117"/>
      <c r="E45" s="117">
        <v>45</v>
      </c>
      <c r="F45" s="117">
        <v>22</v>
      </c>
      <c r="G45" s="117"/>
      <c r="H45" s="117"/>
      <c r="I45" s="117">
        <f>SUM(E45:H45)</f>
        <v>67</v>
      </c>
      <c r="J45" s="141">
        <v>223</v>
      </c>
      <c r="K45" s="203">
        <v>8</v>
      </c>
      <c r="L45" s="197">
        <v>5</v>
      </c>
      <c r="M45" s="117">
        <v>67</v>
      </c>
      <c r="N45" s="125"/>
      <c r="O45" s="127"/>
      <c r="P45" s="61"/>
      <c r="Q45" s="61"/>
    </row>
    <row r="46" spans="1:17" s="1" customFormat="1" x14ac:dyDescent="0.25">
      <c r="A46" s="163"/>
      <c r="B46" s="178"/>
      <c r="C46" s="117" t="s">
        <v>13</v>
      </c>
      <c r="D46" s="117"/>
      <c r="E46" s="117">
        <v>26</v>
      </c>
      <c r="F46" s="117"/>
      <c r="G46" s="117"/>
      <c r="H46" s="117"/>
      <c r="I46" s="117">
        <v>26</v>
      </c>
      <c r="J46" s="142"/>
      <c r="K46" s="204"/>
      <c r="L46" s="198"/>
      <c r="M46" s="117">
        <v>26</v>
      </c>
      <c r="N46" s="125"/>
      <c r="O46" s="127">
        <v>6</v>
      </c>
      <c r="P46" s="61"/>
      <c r="Q46" s="61"/>
    </row>
    <row r="47" spans="1:17" s="1" customFormat="1" x14ac:dyDescent="0.25">
      <c r="A47" s="163"/>
      <c r="B47" s="178"/>
      <c r="C47" s="117" t="s">
        <v>76</v>
      </c>
      <c r="D47" s="117"/>
      <c r="E47" s="117">
        <v>15</v>
      </c>
      <c r="F47" s="117">
        <v>21</v>
      </c>
      <c r="G47" s="117"/>
      <c r="H47" s="117"/>
      <c r="I47" s="117">
        <f>SUM(E47:H47)</f>
        <v>36</v>
      </c>
      <c r="J47" s="142"/>
      <c r="K47" s="204"/>
      <c r="L47" s="198"/>
      <c r="M47" s="117">
        <v>36</v>
      </c>
      <c r="N47" s="125"/>
      <c r="O47" s="127">
        <v>1</v>
      </c>
      <c r="P47" s="61"/>
      <c r="Q47" s="61"/>
    </row>
    <row r="48" spans="1:17" s="30" customFormat="1" x14ac:dyDescent="0.25">
      <c r="A48" s="163"/>
      <c r="B48" s="178"/>
      <c r="C48" s="117" t="s">
        <v>15</v>
      </c>
      <c r="D48" s="117"/>
      <c r="E48" s="117">
        <v>15</v>
      </c>
      <c r="F48" s="117">
        <v>15</v>
      </c>
      <c r="G48" s="117"/>
      <c r="H48" s="117"/>
      <c r="I48" s="117">
        <f>SUM(E48:H48)</f>
        <v>30</v>
      </c>
      <c r="J48" s="142"/>
      <c r="K48" s="204"/>
      <c r="L48" s="198"/>
      <c r="M48" s="117">
        <v>30</v>
      </c>
      <c r="N48" s="125"/>
      <c r="O48" s="127"/>
      <c r="P48" s="62"/>
      <c r="Q48" s="62"/>
    </row>
    <row r="49" spans="1:17" s="30" customFormat="1" x14ac:dyDescent="0.25">
      <c r="A49" s="163"/>
      <c r="B49" s="178"/>
      <c r="C49" s="117" t="s">
        <v>50</v>
      </c>
      <c r="D49" s="117"/>
      <c r="E49" s="117">
        <v>48</v>
      </c>
      <c r="F49" s="117">
        <v>16</v>
      </c>
      <c r="G49" s="117"/>
      <c r="H49" s="117"/>
      <c r="I49" s="117">
        <f>SUM(E49:H49)</f>
        <v>64</v>
      </c>
      <c r="J49" s="142"/>
      <c r="K49" s="204"/>
      <c r="L49" s="198"/>
      <c r="M49" s="117">
        <v>64</v>
      </c>
      <c r="N49" s="125"/>
      <c r="O49" s="127"/>
      <c r="P49" s="62"/>
      <c r="Q49" s="62"/>
    </row>
    <row r="50" spans="1:17" s="1" customFormat="1" ht="16.5" customHeight="1" x14ac:dyDescent="0.25">
      <c r="A50" s="152"/>
      <c r="B50" s="179"/>
      <c r="C50" s="6" t="s">
        <v>27</v>
      </c>
      <c r="D50" s="116">
        <f>SUM(D45:D49)</f>
        <v>0</v>
      </c>
      <c r="E50" s="116">
        <f>SUM(E45:E49)</f>
        <v>149</v>
      </c>
      <c r="F50" s="116">
        <f>SUM(F45:F49)</f>
        <v>74</v>
      </c>
      <c r="G50" s="116"/>
      <c r="H50" s="116"/>
      <c r="I50" s="116">
        <v>223</v>
      </c>
      <c r="J50" s="143"/>
      <c r="K50" s="205"/>
      <c r="L50" s="199"/>
      <c r="M50" s="116">
        <f>SUM(M45:M49)</f>
        <v>223</v>
      </c>
      <c r="N50" s="116">
        <f>SUM(N45:N49)</f>
        <v>0</v>
      </c>
      <c r="O50" s="126">
        <v>7</v>
      </c>
      <c r="P50" s="61"/>
      <c r="Q50" s="61"/>
    </row>
    <row r="51" spans="1:17" s="1" customFormat="1" ht="15" customHeight="1" x14ac:dyDescent="0.25">
      <c r="A51" s="163">
        <v>37</v>
      </c>
      <c r="B51" s="151" t="s">
        <v>41</v>
      </c>
      <c r="C51" s="117" t="s">
        <v>5</v>
      </c>
      <c r="D51" s="117">
        <v>5</v>
      </c>
      <c r="E51" s="117">
        <v>19</v>
      </c>
      <c r="F51" s="117">
        <v>21</v>
      </c>
      <c r="G51" s="117"/>
      <c r="H51" s="117"/>
      <c r="I51" s="117">
        <f>SUM(D51:H51)</f>
        <v>45</v>
      </c>
      <c r="J51" s="142">
        <f>SUM(I59)</f>
        <v>442</v>
      </c>
      <c r="K51" s="208">
        <v>9</v>
      </c>
      <c r="L51" s="198">
        <v>9</v>
      </c>
      <c r="M51" s="117">
        <v>40</v>
      </c>
      <c r="N51" s="117">
        <v>5</v>
      </c>
      <c r="O51" s="101"/>
      <c r="P51" s="61"/>
      <c r="Q51" s="61"/>
    </row>
    <row r="52" spans="1:17" s="1" customFormat="1" ht="15" customHeight="1" x14ac:dyDescent="0.25">
      <c r="A52" s="163"/>
      <c r="B52" s="163"/>
      <c r="C52" s="117" t="s">
        <v>16</v>
      </c>
      <c r="D52" s="117"/>
      <c r="E52" s="117">
        <v>26</v>
      </c>
      <c r="F52" s="117">
        <v>10</v>
      </c>
      <c r="G52" s="117"/>
      <c r="H52" s="117"/>
      <c r="I52" s="117">
        <f>SUM(E52:H52)</f>
        <v>36</v>
      </c>
      <c r="J52" s="142"/>
      <c r="K52" s="208"/>
      <c r="L52" s="198"/>
      <c r="M52" s="117">
        <v>36</v>
      </c>
      <c r="N52" s="117"/>
      <c r="O52" s="101"/>
      <c r="P52" s="61"/>
      <c r="Q52" s="61"/>
    </row>
    <row r="53" spans="1:17" s="1" customFormat="1" ht="15" customHeight="1" x14ac:dyDescent="0.25">
      <c r="A53" s="163"/>
      <c r="B53" s="163"/>
      <c r="C53" s="117" t="s">
        <v>21</v>
      </c>
      <c r="D53" s="117">
        <v>15</v>
      </c>
      <c r="E53" s="117">
        <v>12</v>
      </c>
      <c r="F53" s="117">
        <v>9</v>
      </c>
      <c r="G53" s="117"/>
      <c r="H53" s="117"/>
      <c r="I53" s="117">
        <f>SUM(D53:H53)</f>
        <v>36</v>
      </c>
      <c r="J53" s="142"/>
      <c r="K53" s="208"/>
      <c r="L53" s="198"/>
      <c r="M53" s="117">
        <v>21</v>
      </c>
      <c r="N53" s="117">
        <v>15</v>
      </c>
      <c r="O53" s="101"/>
      <c r="P53" s="61"/>
      <c r="Q53" s="61"/>
    </row>
    <row r="54" spans="1:17" s="1" customFormat="1" ht="15" customHeight="1" x14ac:dyDescent="0.25">
      <c r="A54" s="163"/>
      <c r="B54" s="163"/>
      <c r="C54" s="117" t="s">
        <v>54</v>
      </c>
      <c r="D54" s="117">
        <v>9</v>
      </c>
      <c r="E54" s="117">
        <v>8</v>
      </c>
      <c r="F54" s="117">
        <v>10</v>
      </c>
      <c r="G54" s="117"/>
      <c r="H54" s="117"/>
      <c r="I54" s="117">
        <f>SUM(D54:H54)</f>
        <v>27</v>
      </c>
      <c r="J54" s="142"/>
      <c r="K54" s="208"/>
      <c r="L54" s="198"/>
      <c r="M54" s="117">
        <v>18</v>
      </c>
      <c r="N54" s="117">
        <v>9</v>
      </c>
      <c r="O54" s="101"/>
      <c r="P54" s="61"/>
      <c r="Q54" s="61"/>
    </row>
    <row r="55" spans="1:17" s="1" customFormat="1" ht="15" customHeight="1" x14ac:dyDescent="0.25">
      <c r="A55" s="163"/>
      <c r="B55" s="163"/>
      <c r="C55" s="117" t="s">
        <v>14</v>
      </c>
      <c r="D55" s="116"/>
      <c r="E55" s="117">
        <v>124</v>
      </c>
      <c r="F55" s="117">
        <v>25</v>
      </c>
      <c r="G55" s="117"/>
      <c r="H55" s="117"/>
      <c r="I55" s="117">
        <f>SUM(E55:H55)</f>
        <v>149</v>
      </c>
      <c r="J55" s="142"/>
      <c r="K55" s="208"/>
      <c r="L55" s="198"/>
      <c r="M55" s="117">
        <v>149</v>
      </c>
      <c r="N55" s="116"/>
      <c r="O55" s="101"/>
      <c r="P55" s="61"/>
      <c r="Q55" s="61"/>
    </row>
    <row r="56" spans="1:17" s="1" customFormat="1" ht="15" customHeight="1" x14ac:dyDescent="0.25">
      <c r="A56" s="163"/>
      <c r="B56" s="163"/>
      <c r="C56" s="117" t="s">
        <v>6</v>
      </c>
      <c r="D56" s="116"/>
      <c r="E56" s="117">
        <v>22</v>
      </c>
      <c r="F56" s="117"/>
      <c r="G56" s="117"/>
      <c r="H56" s="117"/>
      <c r="I56" s="117">
        <v>22</v>
      </c>
      <c r="J56" s="142"/>
      <c r="K56" s="208"/>
      <c r="L56" s="198"/>
      <c r="M56" s="117">
        <v>22</v>
      </c>
      <c r="N56" s="116"/>
      <c r="O56" s="101"/>
      <c r="P56" s="61"/>
      <c r="Q56" s="61"/>
    </row>
    <row r="57" spans="1:17" s="1" customFormat="1" ht="15" customHeight="1" x14ac:dyDescent="0.25">
      <c r="A57" s="163"/>
      <c r="B57" s="163"/>
      <c r="C57" s="117" t="s">
        <v>53</v>
      </c>
      <c r="D57" s="116"/>
      <c r="E57" s="117">
        <v>29</v>
      </c>
      <c r="F57" s="117"/>
      <c r="G57" s="117"/>
      <c r="H57" s="117"/>
      <c r="I57" s="117">
        <v>29</v>
      </c>
      <c r="J57" s="142"/>
      <c r="K57" s="208"/>
      <c r="L57" s="198"/>
      <c r="M57" s="117">
        <v>29</v>
      </c>
      <c r="N57" s="116"/>
      <c r="O57" s="101"/>
      <c r="P57" s="61"/>
      <c r="Q57" s="61"/>
    </row>
    <row r="58" spans="1:17" s="1" customFormat="1" ht="15" customHeight="1" x14ac:dyDescent="0.25">
      <c r="A58" s="163"/>
      <c r="B58" s="163"/>
      <c r="C58" s="117" t="s">
        <v>50</v>
      </c>
      <c r="D58" s="116"/>
      <c r="E58" s="117">
        <v>80</v>
      </c>
      <c r="F58" s="117">
        <v>18</v>
      </c>
      <c r="G58" s="117"/>
      <c r="H58" s="117"/>
      <c r="I58" s="117">
        <f>SUM(E58:H58)</f>
        <v>98</v>
      </c>
      <c r="J58" s="142"/>
      <c r="K58" s="208"/>
      <c r="L58" s="198"/>
      <c r="M58" s="117">
        <v>98</v>
      </c>
      <c r="N58" s="116"/>
      <c r="O58" s="101"/>
      <c r="P58" s="61"/>
      <c r="Q58" s="61"/>
    </row>
    <row r="59" spans="1:17" s="1" customFormat="1" x14ac:dyDescent="0.25">
      <c r="A59" s="152"/>
      <c r="B59" s="152"/>
      <c r="C59" s="6" t="s">
        <v>27</v>
      </c>
      <c r="D59" s="116">
        <f>SUM(D51:D58)</f>
        <v>29</v>
      </c>
      <c r="E59" s="116">
        <f>E58+++E57+E56+E55+E54+E53+E52+E51</f>
        <v>320</v>
      </c>
      <c r="F59" s="116">
        <f>F58+F57+F56+F55+F54+F53+F52+F51</f>
        <v>93</v>
      </c>
      <c r="G59" s="116"/>
      <c r="H59" s="116"/>
      <c r="I59" s="116">
        <f t="shared" ref="I59" si="7">H59+G59+F59+E59+D59</f>
        <v>442</v>
      </c>
      <c r="J59" s="143"/>
      <c r="K59" s="209"/>
      <c r="L59" s="199"/>
      <c r="M59" s="116">
        <f>SUM(M51:M58)</f>
        <v>413</v>
      </c>
      <c r="N59" s="116">
        <f>SUM(N51:N58)</f>
        <v>29</v>
      </c>
      <c r="O59" s="101"/>
      <c r="P59" s="61"/>
      <c r="Q59" s="61"/>
    </row>
    <row r="60" spans="1:17" s="1" customFormat="1" ht="15" customHeight="1" x14ac:dyDescent="0.25">
      <c r="A60" s="151">
        <v>40</v>
      </c>
      <c r="B60" s="177" t="s">
        <v>42</v>
      </c>
      <c r="C60" s="117" t="s">
        <v>58</v>
      </c>
      <c r="D60" s="116"/>
      <c r="E60" s="117">
        <v>12</v>
      </c>
      <c r="F60" s="117"/>
      <c r="G60" s="117"/>
      <c r="H60" s="117"/>
      <c r="I60" s="117">
        <f>SUM(D60:H60)</f>
        <v>12</v>
      </c>
      <c r="J60" s="138">
        <f>SUM(I70)</f>
        <v>296</v>
      </c>
      <c r="K60" s="138">
        <v>14</v>
      </c>
      <c r="L60" s="138">
        <v>9</v>
      </c>
      <c r="M60" s="125">
        <v>12</v>
      </c>
      <c r="N60" s="4"/>
      <c r="O60" s="101"/>
      <c r="P60" s="61"/>
      <c r="Q60" s="61"/>
    </row>
    <row r="61" spans="1:17" s="30" customFormat="1" x14ac:dyDescent="0.25">
      <c r="A61" s="163"/>
      <c r="B61" s="178"/>
      <c r="C61" s="117" t="s">
        <v>15</v>
      </c>
      <c r="D61" s="116"/>
      <c r="E61" s="117">
        <v>22</v>
      </c>
      <c r="F61" s="117"/>
      <c r="G61" s="117"/>
      <c r="H61" s="117"/>
      <c r="I61" s="117">
        <f t="shared" ref="I61:I69" si="8">SUM(D61:H61)</f>
        <v>22</v>
      </c>
      <c r="J61" s="138"/>
      <c r="K61" s="138"/>
      <c r="L61" s="138"/>
      <c r="M61" s="125">
        <v>22</v>
      </c>
      <c r="N61" s="4"/>
      <c r="O61" s="105"/>
      <c r="P61" s="62"/>
      <c r="Q61" s="62"/>
    </row>
    <row r="62" spans="1:17" s="1" customFormat="1" x14ac:dyDescent="0.25">
      <c r="A62" s="163"/>
      <c r="B62" s="178"/>
      <c r="C62" s="117" t="s">
        <v>5</v>
      </c>
      <c r="D62" s="116"/>
      <c r="E62" s="117">
        <v>71</v>
      </c>
      <c r="F62" s="117">
        <v>11</v>
      </c>
      <c r="G62" s="117"/>
      <c r="H62" s="117"/>
      <c r="I62" s="117">
        <f t="shared" si="8"/>
        <v>82</v>
      </c>
      <c r="J62" s="138"/>
      <c r="K62" s="138"/>
      <c r="L62" s="138"/>
      <c r="M62" s="125">
        <v>82</v>
      </c>
      <c r="N62" s="4"/>
      <c r="O62" s="101"/>
      <c r="P62" s="61"/>
      <c r="Q62" s="61"/>
    </row>
    <row r="63" spans="1:17" s="1" customFormat="1" x14ac:dyDescent="0.25">
      <c r="A63" s="163"/>
      <c r="B63" s="178"/>
      <c r="C63" s="117" t="s">
        <v>10</v>
      </c>
      <c r="D63" s="116"/>
      <c r="E63" s="117">
        <v>59</v>
      </c>
      <c r="F63" s="117"/>
      <c r="G63" s="117">
        <v>6</v>
      </c>
      <c r="H63" s="117"/>
      <c r="I63" s="117">
        <f t="shared" si="8"/>
        <v>65</v>
      </c>
      <c r="J63" s="138"/>
      <c r="K63" s="138"/>
      <c r="L63" s="138"/>
      <c r="M63" s="125">
        <v>65</v>
      </c>
      <c r="N63" s="4"/>
      <c r="O63" s="101"/>
      <c r="P63" s="61"/>
      <c r="Q63" s="61"/>
    </row>
    <row r="64" spans="1:17" s="1" customFormat="1" x14ac:dyDescent="0.25">
      <c r="A64" s="163"/>
      <c r="B64" s="178"/>
      <c r="C64" s="117" t="s">
        <v>66</v>
      </c>
      <c r="D64" s="116"/>
      <c r="E64" s="117">
        <v>15</v>
      </c>
      <c r="F64" s="117"/>
      <c r="G64" s="117"/>
      <c r="H64" s="117"/>
      <c r="I64" s="117">
        <f t="shared" si="8"/>
        <v>15</v>
      </c>
      <c r="J64" s="138"/>
      <c r="K64" s="138"/>
      <c r="L64" s="138"/>
      <c r="M64" s="125">
        <v>15</v>
      </c>
      <c r="N64" s="4"/>
      <c r="O64" s="101"/>
      <c r="P64" s="61"/>
      <c r="Q64" s="61"/>
    </row>
    <row r="65" spans="1:17" s="1" customFormat="1" x14ac:dyDescent="0.25">
      <c r="A65" s="163"/>
      <c r="B65" s="178"/>
      <c r="C65" s="117" t="s">
        <v>12</v>
      </c>
      <c r="D65" s="116"/>
      <c r="E65" s="117">
        <v>12</v>
      </c>
      <c r="F65" s="117"/>
      <c r="G65" s="117"/>
      <c r="H65" s="117"/>
      <c r="I65" s="117">
        <f t="shared" si="8"/>
        <v>12</v>
      </c>
      <c r="J65" s="138"/>
      <c r="K65" s="138"/>
      <c r="L65" s="138"/>
      <c r="M65" s="125">
        <v>12</v>
      </c>
      <c r="N65" s="4"/>
      <c r="O65" s="101"/>
      <c r="P65" s="61"/>
      <c r="Q65" s="61"/>
    </row>
    <row r="66" spans="1:17" s="1" customFormat="1" x14ac:dyDescent="0.25">
      <c r="A66" s="163"/>
      <c r="B66" s="178"/>
      <c r="C66" s="117" t="s">
        <v>6</v>
      </c>
      <c r="D66" s="116"/>
      <c r="E66" s="117">
        <v>48</v>
      </c>
      <c r="F66" s="117"/>
      <c r="G66" s="117"/>
      <c r="H66" s="117"/>
      <c r="I66" s="117">
        <f t="shared" si="8"/>
        <v>48</v>
      </c>
      <c r="J66" s="138"/>
      <c r="K66" s="138"/>
      <c r="L66" s="138"/>
      <c r="M66" s="125">
        <v>48</v>
      </c>
      <c r="N66" s="4"/>
      <c r="O66" s="101"/>
      <c r="P66" s="61"/>
      <c r="Q66" s="61"/>
    </row>
    <row r="67" spans="1:17" s="1" customFormat="1" x14ac:dyDescent="0.25">
      <c r="A67" s="163"/>
      <c r="B67" s="178"/>
      <c r="C67" s="117" t="s">
        <v>7</v>
      </c>
      <c r="D67" s="116"/>
      <c r="E67" s="117">
        <v>10</v>
      </c>
      <c r="F67" s="117"/>
      <c r="G67" s="117"/>
      <c r="H67" s="117"/>
      <c r="I67" s="117">
        <f t="shared" si="8"/>
        <v>10</v>
      </c>
      <c r="J67" s="138"/>
      <c r="K67" s="138"/>
      <c r="L67" s="138"/>
      <c r="M67" s="125">
        <v>10</v>
      </c>
      <c r="N67" s="4"/>
      <c r="O67" s="101"/>
      <c r="P67" s="61"/>
      <c r="Q67" s="61"/>
    </row>
    <row r="68" spans="1:17" s="1" customFormat="1" x14ac:dyDescent="0.25">
      <c r="A68" s="163"/>
      <c r="B68" s="178"/>
      <c r="C68" s="117" t="s">
        <v>11</v>
      </c>
      <c r="D68" s="116"/>
      <c r="E68" s="117">
        <v>12</v>
      </c>
      <c r="F68" s="117"/>
      <c r="G68" s="117"/>
      <c r="H68" s="117"/>
      <c r="I68" s="117">
        <f t="shared" si="8"/>
        <v>12</v>
      </c>
      <c r="J68" s="138"/>
      <c r="K68" s="138"/>
      <c r="L68" s="138"/>
      <c r="M68" s="125">
        <v>12</v>
      </c>
      <c r="N68" s="4"/>
      <c r="O68" s="101"/>
      <c r="P68" s="61"/>
      <c r="Q68" s="61"/>
    </row>
    <row r="69" spans="1:17" s="1" customFormat="1" x14ac:dyDescent="0.25">
      <c r="A69" s="163"/>
      <c r="B69" s="178"/>
      <c r="C69" s="117" t="s">
        <v>76</v>
      </c>
      <c r="D69" s="116"/>
      <c r="E69" s="117">
        <v>18</v>
      </c>
      <c r="F69" s="117"/>
      <c r="G69" s="117"/>
      <c r="H69" s="117"/>
      <c r="I69" s="117">
        <f t="shared" si="8"/>
        <v>18</v>
      </c>
      <c r="J69" s="138"/>
      <c r="K69" s="138"/>
      <c r="L69" s="138"/>
      <c r="M69" s="125">
        <v>18</v>
      </c>
      <c r="N69" s="4"/>
      <c r="O69" s="101"/>
      <c r="P69" s="61"/>
      <c r="Q69" s="61"/>
    </row>
    <row r="70" spans="1:17" s="1" customFormat="1" x14ac:dyDescent="0.25">
      <c r="A70" s="152"/>
      <c r="B70" s="179"/>
      <c r="C70" s="6" t="s">
        <v>27</v>
      </c>
      <c r="D70" s="116"/>
      <c r="E70" s="116">
        <f>SUM(E60:E69)</f>
        <v>279</v>
      </c>
      <c r="F70" s="116">
        <f>SUM(F60:F69)</f>
        <v>11</v>
      </c>
      <c r="G70" s="116">
        <f>SUM(G60:G69)</f>
        <v>6</v>
      </c>
      <c r="H70" s="116"/>
      <c r="I70" s="116">
        <f>SUM(I60:I69)</f>
        <v>296</v>
      </c>
      <c r="J70" s="138"/>
      <c r="K70" s="138"/>
      <c r="L70" s="138"/>
      <c r="M70" s="120">
        <f>SUM(M60:M69)</f>
        <v>296</v>
      </c>
      <c r="N70" s="4"/>
      <c r="O70" s="101"/>
      <c r="P70" s="61"/>
      <c r="Q70" s="61"/>
    </row>
    <row r="71" spans="1:17" s="30" customFormat="1" x14ac:dyDescent="0.25">
      <c r="A71" s="151">
        <v>44</v>
      </c>
      <c r="B71" s="177" t="s">
        <v>44</v>
      </c>
      <c r="C71" s="117" t="s">
        <v>15</v>
      </c>
      <c r="D71" s="117">
        <v>66</v>
      </c>
      <c r="E71" s="117">
        <v>44</v>
      </c>
      <c r="F71" s="117">
        <v>33</v>
      </c>
      <c r="G71" s="117"/>
      <c r="H71" s="117"/>
      <c r="I71" s="117">
        <f>SUM(D71:H71)</f>
        <v>143</v>
      </c>
      <c r="J71" s="141">
        <v>1090</v>
      </c>
      <c r="K71" s="203">
        <v>28</v>
      </c>
      <c r="L71" s="197">
        <v>14</v>
      </c>
      <c r="M71" s="117">
        <v>77</v>
      </c>
      <c r="N71" s="117">
        <v>66</v>
      </c>
      <c r="O71" s="127">
        <v>3</v>
      </c>
      <c r="P71" s="62"/>
      <c r="Q71" s="62"/>
    </row>
    <row r="72" spans="1:17" s="1" customFormat="1" x14ac:dyDescent="0.25">
      <c r="A72" s="163"/>
      <c r="B72" s="178"/>
      <c r="C72" s="117" t="s">
        <v>5</v>
      </c>
      <c r="D72" s="117">
        <v>248</v>
      </c>
      <c r="E72" s="117">
        <v>21</v>
      </c>
      <c r="F72" s="117">
        <v>67</v>
      </c>
      <c r="G72" s="117"/>
      <c r="H72" s="117"/>
      <c r="I72" s="117">
        <f>SUM(D72:H72)</f>
        <v>336</v>
      </c>
      <c r="J72" s="142"/>
      <c r="K72" s="204"/>
      <c r="L72" s="198"/>
      <c r="M72" s="117">
        <v>88</v>
      </c>
      <c r="N72" s="117">
        <v>248</v>
      </c>
      <c r="O72" s="127">
        <v>1</v>
      </c>
      <c r="P72" s="61"/>
      <c r="Q72" s="61"/>
    </row>
    <row r="73" spans="1:17" s="1" customFormat="1" x14ac:dyDescent="0.25">
      <c r="A73" s="163"/>
      <c r="B73" s="178"/>
      <c r="C73" s="117" t="s">
        <v>16</v>
      </c>
      <c r="D73" s="117">
        <v>26</v>
      </c>
      <c r="E73" s="117">
        <v>33</v>
      </c>
      <c r="F73" s="117">
        <v>40</v>
      </c>
      <c r="G73" s="117"/>
      <c r="H73" s="117"/>
      <c r="I73" s="117">
        <f>SUM(D73:H73)</f>
        <v>99</v>
      </c>
      <c r="J73" s="142"/>
      <c r="K73" s="204"/>
      <c r="L73" s="198"/>
      <c r="M73" s="117">
        <v>73</v>
      </c>
      <c r="N73" s="117">
        <v>26</v>
      </c>
      <c r="O73" s="126"/>
      <c r="P73" s="61"/>
      <c r="Q73" s="61"/>
    </row>
    <row r="74" spans="1:17" s="1" customFormat="1" x14ac:dyDescent="0.25">
      <c r="A74" s="163"/>
      <c r="B74" s="178"/>
      <c r="C74" s="117" t="s">
        <v>20</v>
      </c>
      <c r="D74" s="117">
        <v>14</v>
      </c>
      <c r="E74" s="117">
        <v>12</v>
      </c>
      <c r="F74" s="117">
        <v>26</v>
      </c>
      <c r="G74" s="117"/>
      <c r="H74" s="117"/>
      <c r="I74" s="117">
        <f>SUM(D74:H74)</f>
        <v>52</v>
      </c>
      <c r="J74" s="142"/>
      <c r="K74" s="204"/>
      <c r="L74" s="198"/>
      <c r="M74" s="117">
        <v>38</v>
      </c>
      <c r="N74" s="117">
        <v>14</v>
      </c>
      <c r="O74" s="127"/>
      <c r="P74" s="61"/>
      <c r="Q74" s="61"/>
    </row>
    <row r="75" spans="1:17" s="1" customFormat="1" x14ac:dyDescent="0.25">
      <c r="A75" s="163"/>
      <c r="B75" s="178"/>
      <c r="C75" s="117" t="s">
        <v>11</v>
      </c>
      <c r="D75" s="117">
        <v>116</v>
      </c>
      <c r="E75" s="117"/>
      <c r="F75" s="117"/>
      <c r="G75" s="117"/>
      <c r="H75" s="117"/>
      <c r="I75" s="117">
        <v>116</v>
      </c>
      <c r="J75" s="142"/>
      <c r="K75" s="204"/>
      <c r="L75" s="198"/>
      <c r="M75" s="117"/>
      <c r="N75" s="117">
        <v>116</v>
      </c>
      <c r="O75" s="127"/>
      <c r="P75" s="61"/>
      <c r="Q75" s="61"/>
    </row>
    <row r="76" spans="1:17" s="1" customFormat="1" x14ac:dyDescent="0.25">
      <c r="A76" s="163"/>
      <c r="B76" s="178"/>
      <c r="C76" s="117" t="s">
        <v>54</v>
      </c>
      <c r="D76" s="117">
        <v>62</v>
      </c>
      <c r="E76" s="117"/>
      <c r="F76" s="117">
        <v>21</v>
      </c>
      <c r="G76" s="117"/>
      <c r="H76" s="117"/>
      <c r="I76" s="117">
        <f>SUM(D76:H76)</f>
        <v>83</v>
      </c>
      <c r="J76" s="142"/>
      <c r="K76" s="204"/>
      <c r="L76" s="198"/>
      <c r="M76" s="117">
        <v>21</v>
      </c>
      <c r="N76" s="117">
        <v>62</v>
      </c>
      <c r="O76" s="127">
        <v>3</v>
      </c>
      <c r="P76" s="61"/>
      <c r="Q76" s="61"/>
    </row>
    <row r="77" spans="1:17" s="1" customFormat="1" x14ac:dyDescent="0.25">
      <c r="A77" s="163"/>
      <c r="B77" s="178"/>
      <c r="C77" s="117" t="s">
        <v>6</v>
      </c>
      <c r="D77" s="117">
        <v>54</v>
      </c>
      <c r="E77" s="117">
        <v>32</v>
      </c>
      <c r="F77" s="117">
        <v>25</v>
      </c>
      <c r="G77" s="117"/>
      <c r="H77" s="117"/>
      <c r="I77" s="117">
        <f>SUM(D77:H77)</f>
        <v>111</v>
      </c>
      <c r="J77" s="142"/>
      <c r="K77" s="204"/>
      <c r="L77" s="198"/>
      <c r="M77" s="117">
        <v>57</v>
      </c>
      <c r="N77" s="117">
        <v>54</v>
      </c>
      <c r="O77" s="127"/>
      <c r="P77" s="61"/>
      <c r="Q77" s="61"/>
    </row>
    <row r="78" spans="1:17" s="1" customFormat="1" x14ac:dyDescent="0.25">
      <c r="A78" s="163"/>
      <c r="B78" s="178"/>
      <c r="C78" s="117" t="s">
        <v>60</v>
      </c>
      <c r="D78" s="117">
        <v>14</v>
      </c>
      <c r="E78" s="117">
        <v>28</v>
      </c>
      <c r="F78" s="117">
        <v>7</v>
      </c>
      <c r="G78" s="117"/>
      <c r="H78" s="117"/>
      <c r="I78" s="117">
        <f>SUM(D78:H78)</f>
        <v>49</v>
      </c>
      <c r="J78" s="142"/>
      <c r="K78" s="204"/>
      <c r="L78" s="198"/>
      <c r="M78" s="117">
        <v>35</v>
      </c>
      <c r="N78" s="117">
        <v>14</v>
      </c>
      <c r="O78" s="127"/>
      <c r="P78" s="61"/>
      <c r="Q78" s="61"/>
    </row>
    <row r="79" spans="1:17" s="1" customFormat="1" ht="30" x14ac:dyDescent="0.25">
      <c r="A79" s="163"/>
      <c r="B79" s="178"/>
      <c r="C79" s="117" t="s">
        <v>59</v>
      </c>
      <c r="D79" s="117">
        <v>19</v>
      </c>
      <c r="E79" s="117">
        <v>52</v>
      </c>
      <c r="F79" s="117">
        <v>30</v>
      </c>
      <c r="G79" s="117"/>
      <c r="H79" s="117"/>
      <c r="I79" s="117">
        <f>SUM(D79:H79)</f>
        <v>101</v>
      </c>
      <c r="J79" s="142"/>
      <c r="K79" s="204"/>
      <c r="L79" s="198"/>
      <c r="M79" s="117">
        <v>82</v>
      </c>
      <c r="N79" s="117">
        <v>19</v>
      </c>
      <c r="O79" s="127"/>
      <c r="P79" s="61"/>
      <c r="Q79" s="61"/>
    </row>
    <row r="80" spans="1:17" s="1" customFormat="1" x14ac:dyDescent="0.25">
      <c r="A80" s="152"/>
      <c r="B80" s="179"/>
      <c r="C80" s="6" t="s">
        <v>27</v>
      </c>
      <c r="D80" s="116">
        <f>SUM(D71:D79)</f>
        <v>619</v>
      </c>
      <c r="E80" s="116">
        <f>SUM(E71:E79)</f>
        <v>222</v>
      </c>
      <c r="F80" s="116">
        <f>SUM(F71:F79)</f>
        <v>249</v>
      </c>
      <c r="G80" s="116"/>
      <c r="H80" s="116"/>
      <c r="I80" s="116">
        <v>1090</v>
      </c>
      <c r="J80" s="143"/>
      <c r="K80" s="205"/>
      <c r="L80" s="199"/>
      <c r="M80" s="116">
        <f>SUM(M71:M79)</f>
        <v>471</v>
      </c>
      <c r="N80" s="116">
        <f>SUM(N71:N79)</f>
        <v>619</v>
      </c>
      <c r="O80" s="126">
        <v>7</v>
      </c>
      <c r="P80" s="61"/>
      <c r="Q80" s="61"/>
    </row>
    <row r="81" spans="1:17" s="1" customFormat="1" x14ac:dyDescent="0.25">
      <c r="A81" s="151">
        <v>48</v>
      </c>
      <c r="B81" s="177" t="s">
        <v>45</v>
      </c>
      <c r="C81" s="117" t="s">
        <v>58</v>
      </c>
      <c r="D81" s="117">
        <v>15</v>
      </c>
      <c r="E81" s="117">
        <v>22</v>
      </c>
      <c r="F81" s="117">
        <v>30</v>
      </c>
      <c r="G81" s="117"/>
      <c r="H81" s="117"/>
      <c r="I81" s="117">
        <f>SUM(D81:H81)</f>
        <v>67</v>
      </c>
      <c r="J81" s="138">
        <v>1010</v>
      </c>
      <c r="K81" s="139">
        <v>34</v>
      </c>
      <c r="L81" s="140">
        <v>22</v>
      </c>
      <c r="M81" s="117">
        <v>52</v>
      </c>
      <c r="N81" s="117">
        <v>15</v>
      </c>
      <c r="O81" s="127">
        <v>1</v>
      </c>
      <c r="P81" s="61"/>
      <c r="Q81" s="61"/>
    </row>
    <row r="82" spans="1:17" s="30" customFormat="1" x14ac:dyDescent="0.25">
      <c r="A82" s="163"/>
      <c r="B82" s="178"/>
      <c r="C82" s="117" t="s">
        <v>15</v>
      </c>
      <c r="D82" s="117">
        <v>103</v>
      </c>
      <c r="E82" s="117">
        <v>92</v>
      </c>
      <c r="F82" s="117">
        <v>68</v>
      </c>
      <c r="G82" s="117"/>
      <c r="H82" s="117"/>
      <c r="I82" s="117">
        <f>SUM(D82:H82)</f>
        <v>263</v>
      </c>
      <c r="J82" s="138"/>
      <c r="K82" s="139"/>
      <c r="L82" s="140"/>
      <c r="M82" s="117">
        <v>160</v>
      </c>
      <c r="N82" s="117">
        <v>103</v>
      </c>
      <c r="O82" s="127">
        <v>1</v>
      </c>
      <c r="P82" s="62"/>
      <c r="Q82" s="62"/>
    </row>
    <row r="83" spans="1:17" s="1" customFormat="1" x14ac:dyDescent="0.25">
      <c r="A83" s="163"/>
      <c r="B83" s="178"/>
      <c r="C83" s="117" t="s">
        <v>5</v>
      </c>
      <c r="D83" s="117">
        <v>56</v>
      </c>
      <c r="E83" s="117"/>
      <c r="F83" s="117"/>
      <c r="G83" s="117"/>
      <c r="H83" s="117"/>
      <c r="I83" s="117">
        <v>56</v>
      </c>
      <c r="J83" s="138"/>
      <c r="K83" s="139"/>
      <c r="L83" s="140"/>
      <c r="M83" s="117"/>
      <c r="N83" s="117">
        <v>56</v>
      </c>
      <c r="O83" s="127"/>
      <c r="P83" s="61"/>
      <c r="Q83" s="61"/>
    </row>
    <row r="84" spans="1:17" s="1" customFormat="1" ht="30" x14ac:dyDescent="0.25">
      <c r="A84" s="163"/>
      <c r="B84" s="178"/>
      <c r="C84" s="117" t="s">
        <v>115</v>
      </c>
      <c r="D84" s="117"/>
      <c r="E84" s="117">
        <v>39</v>
      </c>
      <c r="F84" s="117"/>
      <c r="G84" s="117"/>
      <c r="H84" s="117"/>
      <c r="I84" s="117">
        <v>39</v>
      </c>
      <c r="J84" s="138"/>
      <c r="K84" s="139"/>
      <c r="L84" s="140"/>
      <c r="M84" s="117">
        <v>39</v>
      </c>
      <c r="N84" s="117"/>
      <c r="O84" s="127"/>
      <c r="P84" s="61"/>
      <c r="Q84" s="61"/>
    </row>
    <row r="85" spans="1:17" s="1" customFormat="1" x14ac:dyDescent="0.25">
      <c r="A85" s="163"/>
      <c r="B85" s="178"/>
      <c r="C85" s="117" t="s">
        <v>10</v>
      </c>
      <c r="D85" s="117">
        <v>33</v>
      </c>
      <c r="E85" s="117">
        <v>23</v>
      </c>
      <c r="F85" s="117"/>
      <c r="G85" s="117"/>
      <c r="H85" s="117"/>
      <c r="I85" s="117">
        <f>SUM(D85:H85)</f>
        <v>56</v>
      </c>
      <c r="J85" s="138"/>
      <c r="K85" s="139"/>
      <c r="L85" s="140"/>
      <c r="M85" s="117">
        <v>23</v>
      </c>
      <c r="N85" s="117">
        <v>33</v>
      </c>
      <c r="O85" s="127"/>
      <c r="P85" s="61"/>
      <c r="Q85" s="61"/>
    </row>
    <row r="86" spans="1:17" s="1" customFormat="1" x14ac:dyDescent="0.25">
      <c r="A86" s="163"/>
      <c r="B86" s="178"/>
      <c r="C86" s="117" t="s">
        <v>20</v>
      </c>
      <c r="D86" s="117">
        <v>18</v>
      </c>
      <c r="E86" s="117"/>
      <c r="F86" s="117"/>
      <c r="G86" s="117"/>
      <c r="H86" s="117"/>
      <c r="I86" s="117">
        <v>18</v>
      </c>
      <c r="J86" s="138"/>
      <c r="K86" s="139"/>
      <c r="L86" s="140"/>
      <c r="M86" s="117"/>
      <c r="N86" s="117">
        <v>18</v>
      </c>
      <c r="O86" s="126"/>
      <c r="P86" s="61"/>
      <c r="Q86" s="61"/>
    </row>
    <row r="87" spans="1:17" s="1" customFormat="1" x14ac:dyDescent="0.25">
      <c r="A87" s="163"/>
      <c r="B87" s="178"/>
      <c r="C87" s="117" t="s">
        <v>11</v>
      </c>
      <c r="D87" s="117"/>
      <c r="E87" s="117">
        <v>39</v>
      </c>
      <c r="F87" s="117">
        <v>43</v>
      </c>
      <c r="G87" s="117"/>
      <c r="H87" s="117"/>
      <c r="I87" s="117">
        <f>SUM(E87:H87)</f>
        <v>82</v>
      </c>
      <c r="J87" s="138"/>
      <c r="K87" s="139"/>
      <c r="L87" s="140"/>
      <c r="M87" s="117">
        <v>82</v>
      </c>
      <c r="N87" s="117"/>
      <c r="O87" s="127"/>
      <c r="P87" s="61"/>
      <c r="Q87" s="61"/>
    </row>
    <row r="88" spans="1:17" s="1" customFormat="1" x14ac:dyDescent="0.25">
      <c r="A88" s="163"/>
      <c r="B88" s="178"/>
      <c r="C88" s="117" t="s">
        <v>14</v>
      </c>
      <c r="D88" s="117">
        <v>41</v>
      </c>
      <c r="E88" s="117">
        <v>33</v>
      </c>
      <c r="F88" s="117">
        <v>38</v>
      </c>
      <c r="G88" s="117"/>
      <c r="H88" s="117"/>
      <c r="I88" s="117">
        <f>SUM(D88:H88)</f>
        <v>112</v>
      </c>
      <c r="J88" s="138"/>
      <c r="K88" s="139"/>
      <c r="L88" s="140"/>
      <c r="M88" s="117">
        <v>71</v>
      </c>
      <c r="N88" s="117">
        <v>41</v>
      </c>
      <c r="O88" s="127"/>
      <c r="P88" s="61"/>
      <c r="Q88" s="61"/>
    </row>
    <row r="89" spans="1:17" s="1" customFormat="1" x14ac:dyDescent="0.25">
      <c r="A89" s="163"/>
      <c r="B89" s="178"/>
      <c r="C89" s="117" t="s">
        <v>12</v>
      </c>
      <c r="D89" s="117">
        <v>23</v>
      </c>
      <c r="E89" s="117"/>
      <c r="F89" s="117">
        <v>14</v>
      </c>
      <c r="G89" s="117"/>
      <c r="H89" s="117"/>
      <c r="I89" s="117">
        <f>SUM(D89:H89)</f>
        <v>37</v>
      </c>
      <c r="J89" s="138"/>
      <c r="K89" s="139"/>
      <c r="L89" s="140"/>
      <c r="M89" s="117">
        <v>14</v>
      </c>
      <c r="N89" s="117">
        <v>23</v>
      </c>
      <c r="O89" s="127"/>
      <c r="P89" s="61"/>
      <c r="Q89" s="61"/>
    </row>
    <row r="90" spans="1:17" s="1" customFormat="1" x14ac:dyDescent="0.25">
      <c r="A90" s="163"/>
      <c r="B90" s="178"/>
      <c r="C90" s="117" t="s">
        <v>56</v>
      </c>
      <c r="D90" s="117">
        <v>19</v>
      </c>
      <c r="E90" s="117">
        <v>13</v>
      </c>
      <c r="F90" s="117">
        <v>12</v>
      </c>
      <c r="G90" s="117"/>
      <c r="H90" s="117"/>
      <c r="I90" s="117">
        <f>SUM(D90:H90)</f>
        <v>44</v>
      </c>
      <c r="J90" s="138"/>
      <c r="K90" s="139"/>
      <c r="L90" s="140"/>
      <c r="M90" s="117">
        <v>25</v>
      </c>
      <c r="N90" s="117">
        <v>19</v>
      </c>
      <c r="O90" s="127"/>
      <c r="P90" s="61"/>
      <c r="Q90" s="61"/>
    </row>
    <row r="91" spans="1:17" s="1" customFormat="1" x14ac:dyDescent="0.25">
      <c r="A91" s="163"/>
      <c r="B91" s="178"/>
      <c r="C91" s="117" t="s">
        <v>22</v>
      </c>
      <c r="D91" s="117"/>
      <c r="E91" s="117">
        <v>21</v>
      </c>
      <c r="F91" s="117">
        <v>60</v>
      </c>
      <c r="G91" s="117"/>
      <c r="H91" s="117"/>
      <c r="I91" s="117">
        <f>SUM(E91:H91)</f>
        <v>81</v>
      </c>
      <c r="J91" s="138"/>
      <c r="K91" s="139"/>
      <c r="L91" s="140"/>
      <c r="M91" s="117">
        <v>81</v>
      </c>
      <c r="N91" s="117"/>
      <c r="O91" s="127"/>
      <c r="P91" s="61"/>
      <c r="Q91" s="61"/>
    </row>
    <row r="92" spans="1:17" s="1" customFormat="1" x14ac:dyDescent="0.25">
      <c r="A92" s="163"/>
      <c r="B92" s="178"/>
      <c r="C92" s="117" t="s">
        <v>23</v>
      </c>
      <c r="D92" s="117"/>
      <c r="E92" s="117">
        <v>18</v>
      </c>
      <c r="F92" s="117">
        <v>27</v>
      </c>
      <c r="G92" s="117"/>
      <c r="H92" s="117"/>
      <c r="I92" s="117">
        <f>SUM(E92:H92)</f>
        <v>45</v>
      </c>
      <c r="J92" s="138"/>
      <c r="K92" s="139"/>
      <c r="L92" s="140"/>
      <c r="M92" s="117">
        <v>45</v>
      </c>
      <c r="N92" s="117"/>
      <c r="O92" s="127"/>
      <c r="P92" s="61"/>
      <c r="Q92" s="61"/>
    </row>
    <row r="93" spans="1:17" s="1" customFormat="1" ht="30" x14ac:dyDescent="0.25">
      <c r="A93" s="163"/>
      <c r="B93" s="178"/>
      <c r="C93" s="117" t="s">
        <v>59</v>
      </c>
      <c r="D93" s="117"/>
      <c r="E93" s="117">
        <v>47</v>
      </c>
      <c r="F93" s="117">
        <v>63</v>
      </c>
      <c r="G93" s="117"/>
      <c r="H93" s="117"/>
      <c r="I93" s="117">
        <f>SUM(E93:H93)</f>
        <v>110</v>
      </c>
      <c r="J93" s="138"/>
      <c r="K93" s="139"/>
      <c r="L93" s="140"/>
      <c r="M93" s="117">
        <v>110</v>
      </c>
      <c r="N93" s="117"/>
      <c r="O93" s="126"/>
      <c r="P93" s="61"/>
      <c r="Q93" s="61"/>
    </row>
    <row r="94" spans="1:17" s="1" customFormat="1" x14ac:dyDescent="0.25">
      <c r="A94" s="152"/>
      <c r="B94" s="179"/>
      <c r="C94" s="6" t="s">
        <v>27</v>
      </c>
      <c r="D94" s="116">
        <f>SUM(D81:D93)</f>
        <v>308</v>
      </c>
      <c r="E94" s="116">
        <f>SUM(E81:E93)</f>
        <v>347</v>
      </c>
      <c r="F94" s="116">
        <f>SUM(F81:F93)</f>
        <v>355</v>
      </c>
      <c r="G94" s="116"/>
      <c r="H94" s="116"/>
      <c r="I94" s="116">
        <v>1010</v>
      </c>
      <c r="J94" s="138"/>
      <c r="K94" s="139"/>
      <c r="L94" s="140"/>
      <c r="M94" s="116">
        <f>SUM(M81:M93)</f>
        <v>702</v>
      </c>
      <c r="N94" s="116">
        <f>SUM(N81:N93)</f>
        <v>308</v>
      </c>
      <c r="O94" s="126">
        <v>2</v>
      </c>
      <c r="P94" s="61"/>
      <c r="Q94" s="61"/>
    </row>
    <row r="95" spans="1:17" s="1" customFormat="1" ht="15" customHeight="1" x14ac:dyDescent="0.25">
      <c r="A95" s="151">
        <v>49</v>
      </c>
      <c r="B95" s="183" t="s">
        <v>46</v>
      </c>
      <c r="C95" s="117" t="s">
        <v>78</v>
      </c>
      <c r="D95" s="117">
        <v>27</v>
      </c>
      <c r="E95" s="117">
        <v>52</v>
      </c>
      <c r="F95" s="117">
        <v>19</v>
      </c>
      <c r="G95" s="117"/>
      <c r="H95" s="117"/>
      <c r="I95" s="117">
        <f t="shared" ref="I95:I103" si="9">SUM(D95:H95)</f>
        <v>98</v>
      </c>
      <c r="J95" s="138">
        <f>I104</f>
        <v>549</v>
      </c>
      <c r="K95" s="138">
        <v>16</v>
      </c>
      <c r="L95" s="140">
        <v>10</v>
      </c>
      <c r="M95" s="117">
        <f>E95+F95+G95</f>
        <v>71</v>
      </c>
      <c r="N95" s="125">
        <f>D95</f>
        <v>27</v>
      </c>
      <c r="O95" s="101"/>
      <c r="P95" s="61"/>
      <c r="Q95" s="61"/>
    </row>
    <row r="96" spans="1:17" s="1" customFormat="1" x14ac:dyDescent="0.25">
      <c r="A96" s="163"/>
      <c r="B96" s="184"/>
      <c r="C96" s="117" t="s">
        <v>63</v>
      </c>
      <c r="D96" s="117">
        <v>20</v>
      </c>
      <c r="E96" s="117">
        <v>31</v>
      </c>
      <c r="F96" s="117">
        <v>14</v>
      </c>
      <c r="G96" s="117"/>
      <c r="H96" s="117"/>
      <c r="I96" s="117">
        <f t="shared" si="9"/>
        <v>65</v>
      </c>
      <c r="J96" s="138"/>
      <c r="K96" s="138"/>
      <c r="L96" s="140"/>
      <c r="M96" s="117">
        <f t="shared" ref="M96:M103" si="10">E96+F96+G96</f>
        <v>45</v>
      </c>
      <c r="N96" s="125">
        <f t="shared" ref="N96:N103" si="11">D96</f>
        <v>20</v>
      </c>
      <c r="O96" s="101"/>
      <c r="P96" s="61"/>
      <c r="Q96" s="61"/>
    </row>
    <row r="97" spans="1:17" s="1" customFormat="1" x14ac:dyDescent="0.25">
      <c r="A97" s="163"/>
      <c r="B97" s="184"/>
      <c r="C97" s="117" t="s">
        <v>66</v>
      </c>
      <c r="D97" s="117">
        <v>9</v>
      </c>
      <c r="E97" s="117"/>
      <c r="F97" s="117"/>
      <c r="G97" s="117"/>
      <c r="H97" s="117"/>
      <c r="I97" s="117">
        <f t="shared" si="9"/>
        <v>9</v>
      </c>
      <c r="J97" s="138"/>
      <c r="K97" s="138"/>
      <c r="L97" s="140"/>
      <c r="M97" s="117">
        <f t="shared" si="10"/>
        <v>0</v>
      </c>
      <c r="N97" s="125">
        <f t="shared" si="11"/>
        <v>9</v>
      </c>
      <c r="O97" s="101"/>
      <c r="P97" s="61"/>
      <c r="Q97" s="61"/>
    </row>
    <row r="98" spans="1:17" s="1" customFormat="1" x14ac:dyDescent="0.25">
      <c r="A98" s="163"/>
      <c r="B98" s="184"/>
      <c r="C98" s="117" t="s">
        <v>54</v>
      </c>
      <c r="D98" s="117"/>
      <c r="E98" s="117">
        <v>22</v>
      </c>
      <c r="F98" s="117">
        <v>6</v>
      </c>
      <c r="G98" s="117"/>
      <c r="H98" s="117"/>
      <c r="I98" s="117">
        <f t="shared" si="9"/>
        <v>28</v>
      </c>
      <c r="J98" s="138"/>
      <c r="K98" s="138"/>
      <c r="L98" s="140"/>
      <c r="M98" s="117">
        <f t="shared" si="10"/>
        <v>28</v>
      </c>
      <c r="N98" s="125">
        <f t="shared" si="11"/>
        <v>0</v>
      </c>
      <c r="O98" s="101"/>
      <c r="P98" s="61"/>
      <c r="Q98" s="61"/>
    </row>
    <row r="99" spans="1:17" s="1" customFormat="1" x14ac:dyDescent="0.25">
      <c r="A99" s="163"/>
      <c r="B99" s="184"/>
      <c r="C99" s="117" t="s">
        <v>28</v>
      </c>
      <c r="D99" s="117">
        <v>48</v>
      </c>
      <c r="E99" s="117">
        <v>25</v>
      </c>
      <c r="F99" s="117">
        <v>24</v>
      </c>
      <c r="G99" s="117"/>
      <c r="H99" s="117"/>
      <c r="I99" s="117">
        <f t="shared" si="9"/>
        <v>97</v>
      </c>
      <c r="J99" s="138"/>
      <c r="K99" s="138"/>
      <c r="L99" s="140"/>
      <c r="M99" s="117">
        <f t="shared" si="10"/>
        <v>49</v>
      </c>
      <c r="N99" s="125">
        <f t="shared" si="11"/>
        <v>48</v>
      </c>
      <c r="O99" s="101"/>
      <c r="P99" s="61"/>
      <c r="Q99" s="61"/>
    </row>
    <row r="100" spans="1:17" s="1" customFormat="1" x14ac:dyDescent="0.25">
      <c r="A100" s="163"/>
      <c r="B100" s="184"/>
      <c r="C100" s="117" t="s">
        <v>57</v>
      </c>
      <c r="D100" s="117">
        <v>28</v>
      </c>
      <c r="E100" s="117">
        <v>10</v>
      </c>
      <c r="F100" s="117">
        <v>9</v>
      </c>
      <c r="G100" s="117"/>
      <c r="H100" s="117"/>
      <c r="I100" s="117">
        <f t="shared" si="9"/>
        <v>47</v>
      </c>
      <c r="J100" s="138"/>
      <c r="K100" s="138"/>
      <c r="L100" s="140"/>
      <c r="M100" s="117">
        <f t="shared" si="10"/>
        <v>19</v>
      </c>
      <c r="N100" s="125">
        <f t="shared" si="11"/>
        <v>28</v>
      </c>
      <c r="O100" s="101"/>
      <c r="P100" s="61"/>
      <c r="Q100" s="61"/>
    </row>
    <row r="101" spans="1:17" s="1" customFormat="1" x14ac:dyDescent="0.25">
      <c r="A101" s="163"/>
      <c r="B101" s="184"/>
      <c r="C101" s="117" t="s">
        <v>6</v>
      </c>
      <c r="D101" s="117">
        <v>30</v>
      </c>
      <c r="E101" s="117">
        <v>88</v>
      </c>
      <c r="F101" s="117">
        <v>23</v>
      </c>
      <c r="G101" s="117"/>
      <c r="H101" s="117"/>
      <c r="I101" s="117">
        <f t="shared" si="9"/>
        <v>141</v>
      </c>
      <c r="J101" s="138"/>
      <c r="K101" s="138"/>
      <c r="L101" s="140"/>
      <c r="M101" s="117">
        <f t="shared" si="10"/>
        <v>111</v>
      </c>
      <c r="N101" s="125">
        <f t="shared" si="11"/>
        <v>30</v>
      </c>
      <c r="O101" s="101"/>
      <c r="P101" s="61"/>
      <c r="Q101" s="61"/>
    </row>
    <row r="102" spans="1:17" s="1" customFormat="1" x14ac:dyDescent="0.25">
      <c r="A102" s="163"/>
      <c r="B102" s="184"/>
      <c r="C102" s="117" t="s">
        <v>18</v>
      </c>
      <c r="D102" s="117"/>
      <c r="E102" s="117">
        <v>45</v>
      </c>
      <c r="F102" s="117">
        <v>8</v>
      </c>
      <c r="G102" s="117"/>
      <c r="H102" s="117"/>
      <c r="I102" s="117">
        <f t="shared" si="9"/>
        <v>53</v>
      </c>
      <c r="J102" s="138"/>
      <c r="K102" s="138"/>
      <c r="L102" s="140"/>
      <c r="M102" s="117">
        <f t="shared" si="10"/>
        <v>53</v>
      </c>
      <c r="N102" s="125">
        <f t="shared" si="11"/>
        <v>0</v>
      </c>
      <c r="O102" s="101"/>
      <c r="P102" s="61"/>
      <c r="Q102" s="61"/>
    </row>
    <row r="103" spans="1:17" s="1" customFormat="1" x14ac:dyDescent="0.25">
      <c r="A103" s="163"/>
      <c r="B103" s="184"/>
      <c r="C103" s="117" t="s">
        <v>52</v>
      </c>
      <c r="D103" s="117">
        <v>11</v>
      </c>
      <c r="E103" s="117"/>
      <c r="F103" s="117"/>
      <c r="G103" s="117"/>
      <c r="H103" s="117"/>
      <c r="I103" s="117">
        <f t="shared" si="9"/>
        <v>11</v>
      </c>
      <c r="J103" s="138"/>
      <c r="K103" s="138"/>
      <c r="L103" s="140"/>
      <c r="M103" s="117">
        <f t="shared" si="10"/>
        <v>0</v>
      </c>
      <c r="N103" s="125">
        <f t="shared" si="11"/>
        <v>11</v>
      </c>
      <c r="O103" s="101"/>
      <c r="P103" s="61"/>
      <c r="Q103" s="61"/>
    </row>
    <row r="104" spans="1:17" s="1" customFormat="1" x14ac:dyDescent="0.25">
      <c r="A104" s="152"/>
      <c r="B104" s="185"/>
      <c r="C104" s="6" t="s">
        <v>27</v>
      </c>
      <c r="D104" s="116">
        <f>D103+D102+D101+D100+D99+D98+D97+D96+D95</f>
        <v>173</v>
      </c>
      <c r="E104" s="116">
        <f>E103+E102+E101+E100+E99+E98+E97+E96+E95</f>
        <v>273</v>
      </c>
      <c r="F104" s="116">
        <f>F103+F102+F101+F100+F99+F98+F97+F96+F95</f>
        <v>103</v>
      </c>
      <c r="G104" s="116">
        <f>G103+G102+G101+G100+G99+G98+G97+G96+G95</f>
        <v>0</v>
      </c>
      <c r="H104" s="116">
        <f>H103+H102+H101+H100+H99+H98+H97+H96+H95</f>
        <v>0</v>
      </c>
      <c r="I104" s="116">
        <f t="shared" ref="I104" si="12">H104+G104+F104+E104+D104</f>
        <v>549</v>
      </c>
      <c r="J104" s="138"/>
      <c r="K104" s="138"/>
      <c r="L104" s="140"/>
      <c r="M104" s="116">
        <f>M103+M102+M101+M100+M99+M98+M97+M96+M95</f>
        <v>376</v>
      </c>
      <c r="N104" s="116">
        <f>N103+N102+N101+N100+N99+N98+N97+N96+N95</f>
        <v>173</v>
      </c>
      <c r="O104" s="101"/>
      <c r="P104" s="61"/>
      <c r="Q104" s="61"/>
    </row>
    <row r="105" spans="1:17" s="1" customFormat="1" x14ac:dyDescent="0.25">
      <c r="A105" s="151">
        <v>65</v>
      </c>
      <c r="B105" s="177" t="s">
        <v>47</v>
      </c>
      <c r="C105" s="117" t="s">
        <v>69</v>
      </c>
      <c r="D105" s="117">
        <v>169</v>
      </c>
      <c r="E105" s="117"/>
      <c r="F105" s="117"/>
      <c r="G105" s="117"/>
      <c r="H105" s="117"/>
      <c r="I105" s="117">
        <f t="shared" ref="I105:I120" si="13">SUM(D105:H105)</f>
        <v>169</v>
      </c>
      <c r="J105" s="147">
        <v>1059</v>
      </c>
      <c r="K105" s="147">
        <v>42</v>
      </c>
      <c r="L105" s="186">
        <v>22</v>
      </c>
      <c r="M105" s="127">
        <f>E105+F105</f>
        <v>0</v>
      </c>
      <c r="N105" s="11">
        <f t="shared" ref="N105:N120" si="14">D105</f>
        <v>169</v>
      </c>
      <c r="O105" s="29">
        <v>1</v>
      </c>
      <c r="P105" s="61"/>
      <c r="Q105" s="61"/>
    </row>
    <row r="106" spans="1:17" s="1" customFormat="1" x14ac:dyDescent="0.25">
      <c r="A106" s="163"/>
      <c r="B106" s="178"/>
      <c r="C106" s="117" t="s">
        <v>33</v>
      </c>
      <c r="D106" s="117">
        <v>10</v>
      </c>
      <c r="E106" s="117"/>
      <c r="F106" s="117"/>
      <c r="G106" s="117"/>
      <c r="H106" s="117"/>
      <c r="I106" s="117">
        <f t="shared" si="13"/>
        <v>10</v>
      </c>
      <c r="J106" s="148"/>
      <c r="K106" s="148"/>
      <c r="L106" s="187"/>
      <c r="M106" s="127">
        <f>E106+F106</f>
        <v>0</v>
      </c>
      <c r="N106" s="11">
        <f t="shared" si="14"/>
        <v>10</v>
      </c>
      <c r="O106" s="29"/>
      <c r="P106" s="61"/>
      <c r="Q106" s="61"/>
    </row>
    <row r="107" spans="1:17" s="1" customFormat="1" ht="15.75" customHeight="1" x14ac:dyDescent="0.25">
      <c r="A107" s="163"/>
      <c r="B107" s="178"/>
      <c r="C107" s="117" t="s">
        <v>11</v>
      </c>
      <c r="D107" s="117">
        <v>101</v>
      </c>
      <c r="E107" s="117"/>
      <c r="F107" s="117"/>
      <c r="G107" s="117"/>
      <c r="H107" s="117"/>
      <c r="I107" s="117">
        <f t="shared" si="13"/>
        <v>101</v>
      </c>
      <c r="J107" s="148"/>
      <c r="K107" s="148"/>
      <c r="L107" s="187"/>
      <c r="M107" s="127">
        <f>E107+F107</f>
        <v>0</v>
      </c>
      <c r="N107" s="11">
        <f t="shared" si="14"/>
        <v>101</v>
      </c>
      <c r="O107" s="29"/>
      <c r="P107" s="61"/>
      <c r="Q107" s="61"/>
    </row>
    <row r="108" spans="1:17" s="1" customFormat="1" x14ac:dyDescent="0.25">
      <c r="A108" s="163"/>
      <c r="B108" s="178"/>
      <c r="C108" s="117" t="s">
        <v>88</v>
      </c>
      <c r="D108" s="117">
        <v>41</v>
      </c>
      <c r="E108" s="117"/>
      <c r="F108" s="117"/>
      <c r="G108" s="117"/>
      <c r="H108" s="117"/>
      <c r="I108" s="117">
        <f t="shared" si="13"/>
        <v>41</v>
      </c>
      <c r="J108" s="148"/>
      <c r="K108" s="148"/>
      <c r="L108" s="187"/>
      <c r="M108" s="127">
        <f>E108+F108</f>
        <v>0</v>
      </c>
      <c r="N108" s="11">
        <f t="shared" si="14"/>
        <v>41</v>
      </c>
      <c r="O108" s="29"/>
      <c r="P108" s="61"/>
      <c r="Q108" s="61"/>
    </row>
    <row r="109" spans="1:17" s="1" customFormat="1" x14ac:dyDescent="0.25">
      <c r="A109" s="163"/>
      <c r="B109" s="178"/>
      <c r="C109" s="117" t="s">
        <v>5</v>
      </c>
      <c r="D109" s="117">
        <v>115</v>
      </c>
      <c r="E109" s="117"/>
      <c r="F109" s="117"/>
      <c r="G109" s="117"/>
      <c r="H109" s="117"/>
      <c r="I109" s="117">
        <f t="shared" si="13"/>
        <v>115</v>
      </c>
      <c r="J109" s="148"/>
      <c r="K109" s="148"/>
      <c r="L109" s="187"/>
      <c r="M109" s="127"/>
      <c r="N109" s="11">
        <f t="shared" si="14"/>
        <v>115</v>
      </c>
      <c r="O109" s="29">
        <v>1</v>
      </c>
      <c r="P109" s="61"/>
      <c r="Q109" s="61"/>
    </row>
    <row r="110" spans="1:17" s="1" customFormat="1" x14ac:dyDescent="0.25">
      <c r="A110" s="163"/>
      <c r="B110" s="178"/>
      <c r="C110" s="117" t="s">
        <v>66</v>
      </c>
      <c r="D110" s="117">
        <v>81</v>
      </c>
      <c r="E110" s="117"/>
      <c r="F110" s="117"/>
      <c r="G110" s="117"/>
      <c r="H110" s="117"/>
      <c r="I110" s="117">
        <f t="shared" si="13"/>
        <v>81</v>
      </c>
      <c r="J110" s="148"/>
      <c r="K110" s="148"/>
      <c r="L110" s="187"/>
      <c r="M110" s="127">
        <f>E110+F110</f>
        <v>0</v>
      </c>
      <c r="N110" s="11">
        <f t="shared" si="14"/>
        <v>81</v>
      </c>
      <c r="O110" s="29">
        <v>1</v>
      </c>
      <c r="P110" s="61"/>
      <c r="Q110" s="61"/>
    </row>
    <row r="111" spans="1:17" s="1" customFormat="1" x14ac:dyDescent="0.25">
      <c r="A111" s="163"/>
      <c r="B111" s="178"/>
      <c r="C111" s="117" t="s">
        <v>55</v>
      </c>
      <c r="D111" s="117">
        <v>37</v>
      </c>
      <c r="E111" s="117"/>
      <c r="F111" s="117"/>
      <c r="G111" s="117"/>
      <c r="H111" s="117"/>
      <c r="I111" s="117">
        <f t="shared" si="13"/>
        <v>37</v>
      </c>
      <c r="J111" s="148"/>
      <c r="K111" s="148"/>
      <c r="L111" s="187"/>
      <c r="M111" s="127"/>
      <c r="N111" s="11">
        <f t="shared" si="14"/>
        <v>37</v>
      </c>
      <c r="O111" s="29">
        <v>1</v>
      </c>
      <c r="P111" s="61"/>
      <c r="Q111" s="61"/>
    </row>
    <row r="112" spans="1:17" s="1" customFormat="1" x14ac:dyDescent="0.25">
      <c r="A112" s="163"/>
      <c r="B112" s="178"/>
      <c r="C112" s="117" t="s">
        <v>10</v>
      </c>
      <c r="D112" s="117">
        <v>71</v>
      </c>
      <c r="E112" s="117"/>
      <c r="F112" s="117"/>
      <c r="G112" s="117"/>
      <c r="H112" s="117"/>
      <c r="I112" s="117">
        <f t="shared" si="13"/>
        <v>71</v>
      </c>
      <c r="J112" s="148"/>
      <c r="K112" s="148"/>
      <c r="L112" s="187"/>
      <c r="M112" s="127">
        <f>E112+F112</f>
        <v>0</v>
      </c>
      <c r="N112" s="11">
        <f t="shared" si="14"/>
        <v>71</v>
      </c>
      <c r="O112" s="29"/>
      <c r="P112" s="61"/>
      <c r="Q112" s="61"/>
    </row>
    <row r="113" spans="1:17" s="1" customFormat="1" x14ac:dyDescent="0.25">
      <c r="A113" s="163"/>
      <c r="B113" s="178"/>
      <c r="C113" s="117" t="s">
        <v>50</v>
      </c>
      <c r="D113" s="117">
        <v>26</v>
      </c>
      <c r="E113" s="117"/>
      <c r="F113" s="117"/>
      <c r="G113" s="117"/>
      <c r="H113" s="117"/>
      <c r="I113" s="117">
        <f t="shared" si="13"/>
        <v>26</v>
      </c>
      <c r="J113" s="148"/>
      <c r="K113" s="148"/>
      <c r="L113" s="187"/>
      <c r="M113" s="127"/>
      <c r="N113" s="11">
        <f t="shared" si="14"/>
        <v>26</v>
      </c>
      <c r="O113" s="29"/>
      <c r="P113" s="61"/>
      <c r="Q113" s="61"/>
    </row>
    <row r="114" spans="1:17" s="1" customFormat="1" x14ac:dyDescent="0.25">
      <c r="A114" s="163"/>
      <c r="B114" s="178"/>
      <c r="C114" s="117" t="s">
        <v>13</v>
      </c>
      <c r="D114" s="117">
        <v>106</v>
      </c>
      <c r="E114" s="117"/>
      <c r="F114" s="117"/>
      <c r="G114" s="117"/>
      <c r="H114" s="117"/>
      <c r="I114" s="117">
        <f t="shared" si="13"/>
        <v>106</v>
      </c>
      <c r="J114" s="148"/>
      <c r="K114" s="148"/>
      <c r="L114" s="187"/>
      <c r="M114" s="127">
        <f>E114+F114</f>
        <v>0</v>
      </c>
      <c r="N114" s="11">
        <f t="shared" si="14"/>
        <v>106</v>
      </c>
      <c r="O114" s="29">
        <v>4</v>
      </c>
      <c r="P114" s="61"/>
      <c r="Q114" s="61"/>
    </row>
    <row r="115" spans="1:17" s="1" customFormat="1" x14ac:dyDescent="0.25">
      <c r="A115" s="163"/>
      <c r="B115" s="178"/>
      <c r="C115" s="117" t="s">
        <v>12</v>
      </c>
      <c r="D115" s="117">
        <v>13</v>
      </c>
      <c r="E115" s="117"/>
      <c r="F115" s="117"/>
      <c r="G115" s="117"/>
      <c r="H115" s="117"/>
      <c r="I115" s="117">
        <f t="shared" si="13"/>
        <v>13</v>
      </c>
      <c r="J115" s="148"/>
      <c r="K115" s="148"/>
      <c r="L115" s="187"/>
      <c r="M115" s="127"/>
      <c r="N115" s="11">
        <f t="shared" si="14"/>
        <v>13</v>
      </c>
      <c r="O115" s="127"/>
      <c r="P115" s="61"/>
      <c r="Q115" s="61"/>
    </row>
    <row r="116" spans="1:17" s="1" customFormat="1" ht="30" x14ac:dyDescent="0.25">
      <c r="A116" s="163"/>
      <c r="B116" s="178"/>
      <c r="C116" s="117" t="s">
        <v>59</v>
      </c>
      <c r="D116" s="117">
        <v>101</v>
      </c>
      <c r="E116" s="117"/>
      <c r="F116" s="117"/>
      <c r="G116" s="117"/>
      <c r="H116" s="117"/>
      <c r="I116" s="117">
        <f t="shared" si="13"/>
        <v>101</v>
      </c>
      <c r="J116" s="148"/>
      <c r="K116" s="148"/>
      <c r="L116" s="187"/>
      <c r="M116" s="127"/>
      <c r="N116" s="11">
        <f t="shared" si="14"/>
        <v>101</v>
      </c>
      <c r="O116" s="127"/>
      <c r="P116" s="61"/>
      <c r="Q116" s="61"/>
    </row>
    <row r="117" spans="1:17" s="1" customFormat="1" x14ac:dyDescent="0.25">
      <c r="A117" s="163"/>
      <c r="B117" s="178"/>
      <c r="C117" s="117" t="s">
        <v>7</v>
      </c>
      <c r="D117" s="117">
        <v>59</v>
      </c>
      <c r="E117" s="117"/>
      <c r="F117" s="117"/>
      <c r="G117" s="117"/>
      <c r="H117" s="117"/>
      <c r="I117" s="117">
        <f t="shared" si="13"/>
        <v>59</v>
      </c>
      <c r="J117" s="148"/>
      <c r="K117" s="148"/>
      <c r="L117" s="187"/>
      <c r="M117" s="127"/>
      <c r="N117" s="11">
        <f t="shared" si="14"/>
        <v>59</v>
      </c>
      <c r="O117" s="126"/>
      <c r="P117" s="61"/>
      <c r="Q117" s="61"/>
    </row>
    <row r="118" spans="1:17" s="1" customFormat="1" x14ac:dyDescent="0.25">
      <c r="A118" s="163"/>
      <c r="B118" s="178"/>
      <c r="C118" s="117" t="s">
        <v>8</v>
      </c>
      <c r="D118" s="117">
        <v>92</v>
      </c>
      <c r="E118" s="117"/>
      <c r="F118" s="117"/>
      <c r="G118" s="117"/>
      <c r="H118" s="117"/>
      <c r="I118" s="117">
        <f t="shared" si="13"/>
        <v>92</v>
      </c>
      <c r="J118" s="148"/>
      <c r="K118" s="148"/>
      <c r="L118" s="187"/>
      <c r="M118" s="127">
        <f>E118+F118</f>
        <v>0</v>
      </c>
      <c r="N118" s="11">
        <f t="shared" si="14"/>
        <v>92</v>
      </c>
      <c r="O118" s="127"/>
      <c r="P118" s="61"/>
      <c r="Q118" s="61"/>
    </row>
    <row r="119" spans="1:17" s="1" customFormat="1" x14ac:dyDescent="0.25">
      <c r="A119" s="163"/>
      <c r="B119" s="178"/>
      <c r="C119" s="117" t="s">
        <v>75</v>
      </c>
      <c r="D119" s="117">
        <v>19</v>
      </c>
      <c r="E119" s="117"/>
      <c r="F119" s="117"/>
      <c r="G119" s="117"/>
      <c r="H119" s="117"/>
      <c r="I119" s="117">
        <f t="shared" si="13"/>
        <v>19</v>
      </c>
      <c r="J119" s="148"/>
      <c r="K119" s="148"/>
      <c r="L119" s="187"/>
      <c r="M119" s="127">
        <f>E119+F119</f>
        <v>0</v>
      </c>
      <c r="N119" s="11">
        <f t="shared" si="14"/>
        <v>19</v>
      </c>
      <c r="O119" s="127"/>
      <c r="P119" s="61"/>
      <c r="Q119" s="61"/>
    </row>
    <row r="120" spans="1:17" s="1" customFormat="1" x14ac:dyDescent="0.25">
      <c r="A120" s="163"/>
      <c r="B120" s="178"/>
      <c r="C120" s="117" t="s">
        <v>57</v>
      </c>
      <c r="D120" s="117">
        <v>18</v>
      </c>
      <c r="E120" s="117"/>
      <c r="F120" s="117"/>
      <c r="G120" s="117"/>
      <c r="H120" s="117"/>
      <c r="I120" s="117">
        <f t="shared" si="13"/>
        <v>18</v>
      </c>
      <c r="J120" s="148"/>
      <c r="K120" s="148"/>
      <c r="L120" s="187"/>
      <c r="M120" s="127"/>
      <c r="N120" s="11">
        <f t="shared" si="14"/>
        <v>18</v>
      </c>
      <c r="O120" s="127"/>
      <c r="P120" s="61"/>
      <c r="Q120" s="61"/>
    </row>
    <row r="121" spans="1:17" s="1" customFormat="1" x14ac:dyDescent="0.25">
      <c r="A121" s="152"/>
      <c r="B121" s="179"/>
      <c r="C121" s="6" t="s">
        <v>27</v>
      </c>
      <c r="D121" s="126">
        <f>D120+D119+D118+D117+D116+D115+D114+D113+D112+D111+D110+D109++D108+D107+D106+D105</f>
        <v>1059</v>
      </c>
      <c r="E121" s="126">
        <f>E120+E119+E118+E117+E116+E115+E114+E113+E112+E111+E110+E109++E108+E107+E106+E105</f>
        <v>0</v>
      </c>
      <c r="F121" s="126">
        <f>F120+F119+F118+F117+F116+F115+F114+F113+F112+F111+F110+F109++F108+F107+F106+F105</f>
        <v>0</v>
      </c>
      <c r="G121" s="126">
        <f>G120+G119+G118+G117+G116+G115+G114+G113+G112+G111+G110+G109++G108+G107+G106+G105</f>
        <v>0</v>
      </c>
      <c r="H121" s="126">
        <f>H120+H119+H118+H117+H116+H115+H114+H113+H112+H111+H110+H109++H108+H107+H106+H105</f>
        <v>0</v>
      </c>
      <c r="I121" s="116">
        <v>1059</v>
      </c>
      <c r="J121" s="149"/>
      <c r="K121" s="149"/>
      <c r="L121" s="188"/>
      <c r="M121" s="126">
        <f>M120+M119+M118+M116+M117+M115+M114+M113+M112+M111+M110+M109+M108+M107+M106+M105</f>
        <v>0</v>
      </c>
      <c r="N121" s="126">
        <f>N120+N119+N118+N116+N117+N115+N114+N113+N112+N111+N110+N109+N108+N107+N106+N105</f>
        <v>1059</v>
      </c>
      <c r="O121" s="126">
        <v>8</v>
      </c>
      <c r="P121" s="61"/>
      <c r="Q121" s="61"/>
    </row>
    <row r="122" spans="1:17" s="5" customFormat="1" x14ac:dyDescent="0.25">
      <c r="A122" s="144" t="s">
        <v>86</v>
      </c>
      <c r="B122" s="145"/>
      <c r="C122" s="146"/>
      <c r="D122" s="3">
        <f>D19+D26+D59+D80+D94+D104+D121</f>
        <v>2420</v>
      </c>
      <c r="E122" s="3">
        <f>E19+E26+E28+E35+E44+E50+E59+E70+E80+E94+E104</f>
        <v>3642</v>
      </c>
      <c r="F122" s="3">
        <f>F19+F26+F28+F35+F44+F50+F59+F70+F80+F94+F104</f>
        <v>1654</v>
      </c>
      <c r="G122" s="3">
        <f>G70</f>
        <v>6</v>
      </c>
      <c r="H122" s="3"/>
      <c r="I122" s="54">
        <f>I19+I26+I28+I35+I44+I50+I59+I70+I80+I94+I104+I121</f>
        <v>7722</v>
      </c>
      <c r="J122" s="54">
        <f>SUM(J6:J121)</f>
        <v>7722</v>
      </c>
      <c r="K122" s="3">
        <f>SUM(K6:K121)</f>
        <v>256</v>
      </c>
      <c r="L122" s="3">
        <f>SUM(L6:L121)</f>
        <v>178</v>
      </c>
      <c r="M122" s="3">
        <f>M19+M26+M35+M44+M50+M59+M70+M80+M94+M104</f>
        <v>5141</v>
      </c>
      <c r="N122" s="3">
        <f>N19+N26+N28+N59+N80+N94+N104+N121</f>
        <v>2581</v>
      </c>
      <c r="O122" s="104"/>
      <c r="P122" s="63"/>
      <c r="Q122" s="9"/>
    </row>
    <row r="123" spans="1:17" s="5" customFormat="1" x14ac:dyDescent="0.25">
      <c r="D123" s="49"/>
      <c r="O123" s="104"/>
      <c r="P123" s="9"/>
      <c r="Q123" s="9"/>
    </row>
    <row r="124" spans="1:17" s="5" customFormat="1" x14ac:dyDescent="0.25">
      <c r="D124" s="33"/>
      <c r="E124" s="33"/>
      <c r="F124" s="33"/>
      <c r="G124" s="33"/>
      <c r="H124" s="33"/>
      <c r="O124" s="104"/>
      <c r="P124" s="9"/>
      <c r="Q124" s="9"/>
    </row>
    <row r="125" spans="1:17" s="5" customFormat="1" x14ac:dyDescent="0.25">
      <c r="D125" s="49"/>
      <c r="O125" s="104"/>
      <c r="P125" s="9"/>
      <c r="Q125" s="9"/>
    </row>
    <row r="126" spans="1:17" s="22" customFormat="1" x14ac:dyDescent="0.25">
      <c r="A126" s="7"/>
      <c r="B126" s="7"/>
      <c r="C126" s="7"/>
      <c r="D126" s="19"/>
      <c r="E126" s="16"/>
      <c r="F126" s="16"/>
      <c r="G126" s="16"/>
      <c r="H126" s="16"/>
      <c r="I126" s="25"/>
      <c r="J126" s="25"/>
      <c r="K126" s="16"/>
      <c r="L126" s="16"/>
      <c r="M126" s="16"/>
      <c r="N126" s="16"/>
      <c r="P126" s="61"/>
      <c r="Q126" s="61"/>
    </row>
    <row r="127" spans="1:17" s="22" customFormat="1" x14ac:dyDescent="0.25">
      <c r="A127" s="7"/>
      <c r="B127" s="7"/>
      <c r="C127" s="7"/>
      <c r="D127" s="19"/>
      <c r="E127" s="16"/>
      <c r="F127" s="16"/>
      <c r="G127" s="16"/>
      <c r="H127" s="16"/>
      <c r="I127" s="25"/>
      <c r="J127" s="25"/>
      <c r="K127" s="16"/>
      <c r="L127" s="16"/>
      <c r="M127" s="16"/>
      <c r="N127" s="16"/>
      <c r="P127" s="61"/>
      <c r="Q127" s="61"/>
    </row>
    <row r="128" spans="1:17" s="22" customFormat="1" x14ac:dyDescent="0.25">
      <c r="A128" s="7"/>
      <c r="B128" s="7"/>
      <c r="C128" s="7"/>
      <c r="D128" s="32"/>
      <c r="E128" s="16"/>
      <c r="F128" s="16"/>
      <c r="G128" s="16"/>
      <c r="H128" s="16"/>
      <c r="I128" s="25"/>
      <c r="J128" s="25"/>
      <c r="K128" s="16"/>
      <c r="L128" s="16"/>
      <c r="M128" s="16"/>
      <c r="N128" s="16"/>
      <c r="P128" s="61"/>
      <c r="Q128" s="61"/>
    </row>
    <row r="129" spans="1:17" s="22" customFormat="1" x14ac:dyDescent="0.25">
      <c r="A129" s="7"/>
      <c r="B129" s="7"/>
      <c r="C129" s="7"/>
      <c r="D129" s="19"/>
      <c r="E129" s="16"/>
      <c r="F129" s="16"/>
      <c r="G129" s="16"/>
      <c r="H129" s="16"/>
      <c r="I129" s="25"/>
      <c r="J129" s="25"/>
      <c r="K129" s="16"/>
      <c r="L129" s="16"/>
      <c r="M129" s="31"/>
      <c r="N129" s="16"/>
      <c r="P129" s="61"/>
      <c r="Q129" s="61"/>
    </row>
    <row r="130" spans="1:17" s="22" customFormat="1" x14ac:dyDescent="0.25">
      <c r="A130" s="7"/>
      <c r="B130" s="7"/>
      <c r="C130" s="8"/>
      <c r="D130" s="19"/>
      <c r="E130" s="19"/>
      <c r="F130" s="19"/>
      <c r="G130" s="19"/>
      <c r="H130" s="19"/>
      <c r="I130" s="26"/>
      <c r="J130" s="26"/>
      <c r="K130" s="19"/>
      <c r="L130" s="19"/>
      <c r="M130" s="32"/>
      <c r="N130" s="19"/>
      <c r="P130" s="61"/>
      <c r="Q130" s="61"/>
    </row>
    <row r="131" spans="1:17" s="22" customFormat="1" x14ac:dyDescent="0.25">
      <c r="A131" s="7"/>
      <c r="B131" s="7"/>
      <c r="C131" s="9"/>
      <c r="D131" s="19"/>
      <c r="E131" s="19"/>
      <c r="F131" s="19"/>
      <c r="G131" s="19"/>
      <c r="H131" s="19"/>
      <c r="I131" s="26"/>
      <c r="J131" s="26"/>
      <c r="K131" s="19"/>
      <c r="L131" s="19"/>
      <c r="M131" s="19"/>
      <c r="N131" s="19"/>
      <c r="P131" s="61"/>
      <c r="Q131" s="61"/>
    </row>
    <row r="132" spans="1:17" s="1" customFormat="1" ht="18.75" x14ac:dyDescent="0.3">
      <c r="A132" s="5"/>
      <c r="B132" s="5"/>
      <c r="C132" s="23"/>
      <c r="D132" s="18"/>
      <c r="E132" s="18"/>
      <c r="F132" s="18"/>
      <c r="G132" s="18"/>
      <c r="H132" s="18"/>
      <c r="I132" s="27"/>
      <c r="J132" s="28"/>
      <c r="K132" s="18"/>
      <c r="L132" s="18"/>
      <c r="M132" s="18"/>
      <c r="N132" s="18"/>
      <c r="O132" s="101"/>
      <c r="P132" s="61"/>
      <c r="Q132" s="61"/>
    </row>
    <row r="133" spans="1:17" s="5" customFormat="1" x14ac:dyDescent="0.25">
      <c r="D133" s="49"/>
      <c r="O133" s="104"/>
      <c r="P133" s="9"/>
      <c r="Q133" s="9"/>
    </row>
    <row r="134" spans="1:17" s="5" customFormat="1" x14ac:dyDescent="0.25">
      <c r="D134" s="49"/>
      <c r="O134" s="104"/>
      <c r="P134" s="9"/>
      <c r="Q134" s="9"/>
    </row>
    <row r="135" spans="1:17" s="5" customFormat="1" x14ac:dyDescent="0.25">
      <c r="D135" s="49"/>
      <c r="O135" s="104"/>
      <c r="P135" s="9"/>
      <c r="Q135" s="9"/>
    </row>
    <row r="136" spans="1:17" s="5" customFormat="1" x14ac:dyDescent="0.25">
      <c r="D136" s="49"/>
      <c r="O136" s="104"/>
      <c r="P136" s="9"/>
      <c r="Q136" s="9"/>
    </row>
    <row r="137" spans="1:17" s="5" customFormat="1" x14ac:dyDescent="0.25">
      <c r="D137" s="49"/>
      <c r="O137" s="104"/>
      <c r="P137" s="9"/>
      <c r="Q137" s="9"/>
    </row>
    <row r="138" spans="1:17" s="5" customFormat="1" x14ac:dyDescent="0.25">
      <c r="D138" s="49"/>
      <c r="O138" s="104"/>
      <c r="P138" s="9"/>
      <c r="Q138" s="9"/>
    </row>
    <row r="139" spans="1:17" s="5" customFormat="1" x14ac:dyDescent="0.25">
      <c r="D139" s="49"/>
      <c r="O139" s="104"/>
      <c r="P139" s="9"/>
      <c r="Q139" s="9"/>
    </row>
    <row r="140" spans="1:17" s="5" customFormat="1" x14ac:dyDescent="0.25">
      <c r="D140" s="49"/>
      <c r="O140" s="104"/>
      <c r="P140" s="9"/>
      <c r="Q140" s="9"/>
    </row>
    <row r="141" spans="1:17" s="5" customFormat="1" x14ac:dyDescent="0.25">
      <c r="D141" s="49"/>
      <c r="O141" s="104"/>
      <c r="P141" s="9"/>
      <c r="Q141" s="9"/>
    </row>
    <row r="142" spans="1:17" s="5" customFormat="1" x14ac:dyDescent="0.25">
      <c r="D142" s="49"/>
      <c r="O142" s="104"/>
      <c r="P142" s="9"/>
      <c r="Q142" s="9"/>
    </row>
    <row r="143" spans="1:17" s="5" customFormat="1" x14ac:dyDescent="0.25">
      <c r="D143" s="49"/>
      <c r="O143" s="104"/>
      <c r="P143" s="9"/>
      <c r="Q143" s="9"/>
    </row>
    <row r="144" spans="1:17" s="5" customFormat="1" x14ac:dyDescent="0.25">
      <c r="D144" s="49"/>
      <c r="O144" s="104"/>
      <c r="P144" s="9"/>
      <c r="Q144" s="9"/>
    </row>
    <row r="145" spans="4:17" s="5" customFormat="1" x14ac:dyDescent="0.25">
      <c r="D145" s="49"/>
      <c r="O145" s="104"/>
      <c r="P145" s="9"/>
      <c r="Q145" s="9"/>
    </row>
    <row r="146" spans="4:17" s="5" customFormat="1" x14ac:dyDescent="0.25">
      <c r="D146" s="49"/>
      <c r="O146" s="104"/>
      <c r="P146" s="9"/>
      <c r="Q146" s="9"/>
    </row>
    <row r="147" spans="4:17" s="5" customFormat="1" x14ac:dyDescent="0.25">
      <c r="D147" s="49"/>
      <c r="O147" s="104"/>
      <c r="P147" s="9"/>
      <c r="Q147" s="9"/>
    </row>
    <row r="148" spans="4:17" s="5" customFormat="1" x14ac:dyDescent="0.25">
      <c r="D148" s="49"/>
      <c r="I148" s="5" t="s">
        <v>85</v>
      </c>
      <c r="O148" s="104"/>
      <c r="P148" s="9"/>
      <c r="Q148" s="9"/>
    </row>
    <row r="149" spans="4:17" s="5" customFormat="1" x14ac:dyDescent="0.25">
      <c r="D149" s="49"/>
      <c r="O149" s="104"/>
      <c r="P149" s="9"/>
      <c r="Q149" s="9"/>
    </row>
    <row r="150" spans="4:17" s="5" customFormat="1" x14ac:dyDescent="0.25">
      <c r="D150" s="49"/>
      <c r="O150" s="104"/>
      <c r="P150" s="9"/>
      <c r="Q150" s="9"/>
    </row>
    <row r="151" spans="4:17" s="5" customFormat="1" x14ac:dyDescent="0.25">
      <c r="D151" s="49"/>
      <c r="O151" s="104"/>
      <c r="P151" s="9"/>
      <c r="Q151" s="9"/>
    </row>
    <row r="152" spans="4:17" s="5" customFormat="1" x14ac:dyDescent="0.25">
      <c r="D152" s="49"/>
      <c r="O152" s="104"/>
      <c r="P152" s="9"/>
      <c r="Q152" s="9"/>
    </row>
    <row r="153" spans="4:17" s="5" customFormat="1" x14ac:dyDescent="0.25">
      <c r="D153" s="49"/>
      <c r="O153" s="104"/>
      <c r="P153" s="9"/>
      <c r="Q153" s="9"/>
    </row>
    <row r="154" spans="4:17" s="5" customFormat="1" x14ac:dyDescent="0.25">
      <c r="D154" s="49"/>
      <c r="O154" s="104"/>
      <c r="P154" s="9"/>
      <c r="Q154" s="9"/>
    </row>
    <row r="155" spans="4:17" s="5" customFormat="1" x14ac:dyDescent="0.25">
      <c r="D155" s="49"/>
      <c r="O155" s="104"/>
      <c r="P155" s="9"/>
      <c r="Q155" s="9"/>
    </row>
    <row r="156" spans="4:17" s="5" customFormat="1" x14ac:dyDescent="0.25">
      <c r="D156" s="49"/>
      <c r="O156" s="104"/>
      <c r="P156" s="9"/>
      <c r="Q156" s="9"/>
    </row>
    <row r="157" spans="4:17" s="5" customFormat="1" x14ac:dyDescent="0.25">
      <c r="D157" s="49"/>
      <c r="O157" s="104"/>
      <c r="P157" s="9"/>
      <c r="Q157" s="9"/>
    </row>
    <row r="158" spans="4:17" s="5" customFormat="1" x14ac:dyDescent="0.25">
      <c r="D158" s="49"/>
      <c r="O158" s="104"/>
      <c r="P158" s="9"/>
      <c r="Q158" s="9"/>
    </row>
    <row r="159" spans="4:17" s="5" customFormat="1" x14ac:dyDescent="0.25">
      <c r="D159" s="49"/>
      <c r="O159" s="104"/>
      <c r="P159" s="9"/>
      <c r="Q159" s="9"/>
    </row>
    <row r="160" spans="4:17" s="5" customFormat="1" x14ac:dyDescent="0.25">
      <c r="D160" s="49"/>
      <c r="O160" s="104"/>
      <c r="P160" s="9"/>
      <c r="Q160" s="9"/>
    </row>
    <row r="161" spans="4:17" s="5" customFormat="1" x14ac:dyDescent="0.25">
      <c r="D161" s="49"/>
      <c r="O161" s="104"/>
      <c r="P161" s="9"/>
      <c r="Q161" s="9"/>
    </row>
    <row r="162" spans="4:17" s="5" customFormat="1" x14ac:dyDescent="0.25">
      <c r="D162" s="49"/>
      <c r="O162" s="104"/>
      <c r="P162" s="9"/>
      <c r="Q162" s="9"/>
    </row>
    <row r="163" spans="4:17" s="5" customFormat="1" x14ac:dyDescent="0.25">
      <c r="D163" s="49"/>
      <c r="O163" s="104"/>
      <c r="P163" s="9"/>
      <c r="Q163" s="9"/>
    </row>
    <row r="164" spans="4:17" s="5" customFormat="1" x14ac:dyDescent="0.25">
      <c r="D164" s="49"/>
      <c r="O164" s="104"/>
      <c r="P164" s="9"/>
      <c r="Q164" s="9"/>
    </row>
    <row r="165" spans="4:17" s="5" customFormat="1" x14ac:dyDescent="0.25">
      <c r="D165" s="49"/>
      <c r="O165" s="104"/>
      <c r="P165" s="9"/>
      <c r="Q165" s="9"/>
    </row>
    <row r="166" spans="4:17" s="5" customFormat="1" x14ac:dyDescent="0.25">
      <c r="D166" s="49"/>
      <c r="O166" s="104"/>
      <c r="P166" s="9"/>
      <c r="Q166" s="9"/>
    </row>
    <row r="167" spans="4:17" s="5" customFormat="1" x14ac:dyDescent="0.25">
      <c r="D167" s="49"/>
      <c r="O167" s="104"/>
      <c r="P167" s="9"/>
      <c r="Q167" s="9"/>
    </row>
    <row r="168" spans="4:17" s="5" customFormat="1" x14ac:dyDescent="0.25">
      <c r="D168" s="49"/>
      <c r="O168" s="104"/>
      <c r="P168" s="9"/>
      <c r="Q168" s="9"/>
    </row>
    <row r="169" spans="4:17" s="5" customFormat="1" x14ac:dyDescent="0.25">
      <c r="D169" s="49"/>
      <c r="O169" s="104"/>
      <c r="P169" s="9"/>
      <c r="Q169" s="9"/>
    </row>
    <row r="170" spans="4:17" s="5" customFormat="1" x14ac:dyDescent="0.25">
      <c r="D170" s="49"/>
      <c r="O170" s="104"/>
      <c r="P170" s="9"/>
      <c r="Q170" s="9"/>
    </row>
    <row r="171" spans="4:17" s="5" customFormat="1" x14ac:dyDescent="0.25">
      <c r="D171" s="49"/>
      <c r="O171" s="104"/>
      <c r="P171" s="9"/>
      <c r="Q171" s="9"/>
    </row>
    <row r="172" spans="4:17" s="5" customFormat="1" x14ac:dyDescent="0.25">
      <c r="D172" s="49"/>
      <c r="O172" s="104"/>
      <c r="P172" s="9"/>
      <c r="Q172" s="9"/>
    </row>
    <row r="173" spans="4:17" s="5" customFormat="1" x14ac:dyDescent="0.25">
      <c r="D173" s="49"/>
      <c r="O173" s="104"/>
      <c r="P173" s="9"/>
      <c r="Q173" s="9"/>
    </row>
    <row r="174" spans="4:17" s="5" customFormat="1" x14ac:dyDescent="0.25">
      <c r="D174" s="49"/>
      <c r="O174" s="104"/>
      <c r="P174" s="9"/>
      <c r="Q174" s="9"/>
    </row>
    <row r="175" spans="4:17" s="5" customFormat="1" x14ac:dyDescent="0.25">
      <c r="D175" s="49"/>
      <c r="O175" s="104"/>
      <c r="P175" s="9"/>
      <c r="Q175" s="9"/>
    </row>
    <row r="176" spans="4:17" s="5" customFormat="1" x14ac:dyDescent="0.25">
      <c r="D176" s="49"/>
      <c r="O176" s="104"/>
      <c r="P176" s="9"/>
      <c r="Q176" s="9"/>
    </row>
    <row r="177" spans="4:17" s="5" customFormat="1" x14ac:dyDescent="0.25">
      <c r="D177" s="49"/>
      <c r="O177" s="104"/>
      <c r="P177" s="9"/>
      <c r="Q177" s="9"/>
    </row>
    <row r="178" spans="4:17" s="5" customFormat="1" x14ac:dyDescent="0.25">
      <c r="D178" s="49"/>
      <c r="O178" s="104"/>
      <c r="P178" s="9"/>
      <c r="Q178" s="9"/>
    </row>
    <row r="179" spans="4:17" s="5" customFormat="1" x14ac:dyDescent="0.25">
      <c r="D179" s="49"/>
      <c r="O179" s="104"/>
      <c r="P179" s="9"/>
      <c r="Q179" s="9"/>
    </row>
    <row r="180" spans="4:17" s="5" customFormat="1" x14ac:dyDescent="0.25">
      <c r="D180" s="49"/>
      <c r="O180" s="104"/>
      <c r="P180" s="9"/>
      <c r="Q180" s="9"/>
    </row>
    <row r="181" spans="4:17" s="5" customFormat="1" x14ac:dyDescent="0.25">
      <c r="D181" s="49"/>
      <c r="O181" s="104"/>
      <c r="P181" s="9"/>
      <c r="Q181" s="9"/>
    </row>
    <row r="182" spans="4:17" s="5" customFormat="1" x14ac:dyDescent="0.25">
      <c r="D182" s="49"/>
      <c r="O182" s="104"/>
      <c r="P182" s="9"/>
      <c r="Q182" s="9"/>
    </row>
    <row r="183" spans="4:17" s="5" customFormat="1" x14ac:dyDescent="0.25">
      <c r="D183" s="49"/>
      <c r="O183" s="104"/>
      <c r="P183" s="9"/>
      <c r="Q183" s="9"/>
    </row>
    <row r="184" spans="4:17" s="5" customFormat="1" x14ac:dyDescent="0.25">
      <c r="D184" s="49"/>
      <c r="O184" s="104"/>
      <c r="P184" s="9"/>
      <c r="Q184" s="9"/>
    </row>
    <row r="185" spans="4:17" s="5" customFormat="1" x14ac:dyDescent="0.25">
      <c r="D185" s="49"/>
      <c r="O185" s="104"/>
      <c r="P185" s="9"/>
      <c r="Q185" s="9"/>
    </row>
    <row r="186" spans="4:17" s="5" customFormat="1" x14ac:dyDescent="0.25">
      <c r="D186" s="49"/>
      <c r="O186" s="104"/>
      <c r="P186" s="9"/>
      <c r="Q186" s="9"/>
    </row>
    <row r="187" spans="4:17" s="5" customFormat="1" x14ac:dyDescent="0.25">
      <c r="D187" s="49"/>
      <c r="O187" s="104"/>
      <c r="P187" s="9"/>
      <c r="Q187" s="9"/>
    </row>
    <row r="188" spans="4:17" s="5" customFormat="1" x14ac:dyDescent="0.25">
      <c r="D188" s="49"/>
      <c r="O188" s="104"/>
      <c r="P188" s="9"/>
      <c r="Q188" s="9"/>
    </row>
    <row r="189" spans="4:17" s="5" customFormat="1" x14ac:dyDescent="0.25">
      <c r="D189" s="49"/>
      <c r="O189" s="104"/>
      <c r="P189" s="9"/>
      <c r="Q189" s="9"/>
    </row>
    <row r="190" spans="4:17" s="5" customFormat="1" x14ac:dyDescent="0.25">
      <c r="D190" s="49"/>
      <c r="O190" s="104"/>
      <c r="P190" s="9"/>
      <c r="Q190" s="9"/>
    </row>
    <row r="191" spans="4:17" s="5" customFormat="1" x14ac:dyDescent="0.25">
      <c r="D191" s="49"/>
      <c r="O191" s="104"/>
      <c r="P191" s="9"/>
      <c r="Q191" s="9"/>
    </row>
    <row r="192" spans="4:17" s="5" customFormat="1" x14ac:dyDescent="0.25">
      <c r="D192" s="49"/>
      <c r="O192" s="104"/>
      <c r="P192" s="9"/>
      <c r="Q192" s="9"/>
    </row>
    <row r="193" spans="4:17" s="5" customFormat="1" x14ac:dyDescent="0.25">
      <c r="D193" s="49"/>
      <c r="O193" s="104"/>
      <c r="P193" s="9"/>
      <c r="Q193" s="9"/>
    </row>
    <row r="194" spans="4:17" s="5" customFormat="1" x14ac:dyDescent="0.25">
      <c r="D194" s="49"/>
      <c r="O194" s="104"/>
      <c r="P194" s="9"/>
      <c r="Q194" s="9"/>
    </row>
    <row r="195" spans="4:17" s="5" customFormat="1" x14ac:dyDescent="0.25">
      <c r="D195" s="49"/>
      <c r="O195" s="104"/>
      <c r="P195" s="9"/>
      <c r="Q195" s="9"/>
    </row>
    <row r="196" spans="4:17" s="5" customFormat="1" x14ac:dyDescent="0.25">
      <c r="D196" s="49"/>
      <c r="O196" s="104"/>
      <c r="P196" s="9"/>
      <c r="Q196" s="9"/>
    </row>
    <row r="197" spans="4:17" s="5" customFormat="1" x14ac:dyDescent="0.25">
      <c r="D197" s="49"/>
      <c r="O197" s="104"/>
      <c r="P197" s="9"/>
      <c r="Q197" s="9"/>
    </row>
    <row r="198" spans="4:17" s="5" customFormat="1" x14ac:dyDescent="0.25">
      <c r="D198" s="49"/>
      <c r="O198" s="104"/>
      <c r="P198" s="9"/>
      <c r="Q198" s="9"/>
    </row>
    <row r="199" spans="4:17" s="5" customFormat="1" x14ac:dyDescent="0.25">
      <c r="D199" s="49"/>
      <c r="O199" s="104"/>
      <c r="P199" s="9"/>
      <c r="Q199" s="9"/>
    </row>
    <row r="200" spans="4:17" s="5" customFormat="1" x14ac:dyDescent="0.25">
      <c r="D200" s="49"/>
      <c r="O200" s="104"/>
      <c r="P200" s="9"/>
      <c r="Q200" s="9"/>
    </row>
    <row r="201" spans="4:17" s="5" customFormat="1" x14ac:dyDescent="0.25">
      <c r="D201" s="49"/>
      <c r="O201" s="104"/>
      <c r="P201" s="9"/>
      <c r="Q201" s="9"/>
    </row>
    <row r="202" spans="4:17" s="5" customFormat="1" x14ac:dyDescent="0.25">
      <c r="D202" s="49"/>
      <c r="O202" s="104"/>
      <c r="P202" s="9"/>
      <c r="Q202" s="9"/>
    </row>
    <row r="203" spans="4:17" s="5" customFormat="1" x14ac:dyDescent="0.25">
      <c r="D203" s="49"/>
      <c r="O203" s="104"/>
      <c r="P203" s="9"/>
      <c r="Q203" s="9"/>
    </row>
    <row r="204" spans="4:17" s="5" customFormat="1" x14ac:dyDescent="0.25">
      <c r="D204" s="49"/>
      <c r="O204" s="104"/>
      <c r="P204" s="9"/>
      <c r="Q204" s="9"/>
    </row>
    <row r="205" spans="4:17" s="5" customFormat="1" x14ac:dyDescent="0.25">
      <c r="D205" s="49"/>
      <c r="O205" s="104"/>
      <c r="P205" s="9"/>
      <c r="Q205" s="9"/>
    </row>
    <row r="206" spans="4:17" s="5" customFormat="1" x14ac:dyDescent="0.25">
      <c r="D206" s="49"/>
      <c r="O206" s="104"/>
      <c r="P206" s="9"/>
      <c r="Q206" s="9"/>
    </row>
    <row r="207" spans="4:17" s="5" customFormat="1" x14ac:dyDescent="0.25">
      <c r="D207" s="49"/>
      <c r="O207" s="104"/>
      <c r="P207" s="9"/>
      <c r="Q207" s="9"/>
    </row>
    <row r="208" spans="4:17" s="5" customFormat="1" x14ac:dyDescent="0.25">
      <c r="D208" s="49"/>
      <c r="O208" s="104"/>
      <c r="P208" s="9"/>
      <c r="Q208" s="9"/>
    </row>
    <row r="209" spans="4:17" s="5" customFormat="1" x14ac:dyDescent="0.25">
      <c r="D209" s="49"/>
      <c r="O209" s="104"/>
      <c r="P209" s="9"/>
      <c r="Q209" s="9"/>
    </row>
    <row r="210" spans="4:17" s="5" customFormat="1" x14ac:dyDescent="0.25">
      <c r="D210" s="49"/>
      <c r="O210" s="104"/>
      <c r="P210" s="9"/>
      <c r="Q210" s="9"/>
    </row>
    <row r="211" spans="4:17" s="5" customFormat="1" x14ac:dyDescent="0.25">
      <c r="D211" s="49"/>
      <c r="O211" s="104"/>
      <c r="P211" s="9"/>
      <c r="Q211" s="9"/>
    </row>
    <row r="212" spans="4:17" s="5" customFormat="1" x14ac:dyDescent="0.25">
      <c r="D212" s="49"/>
      <c r="O212" s="104"/>
      <c r="P212" s="9"/>
      <c r="Q212" s="9"/>
    </row>
    <row r="213" spans="4:17" s="5" customFormat="1" x14ac:dyDescent="0.25">
      <c r="D213" s="49"/>
      <c r="O213" s="104"/>
      <c r="P213" s="9"/>
      <c r="Q213" s="9"/>
    </row>
    <row r="214" spans="4:17" s="5" customFormat="1" x14ac:dyDescent="0.25">
      <c r="D214" s="49"/>
      <c r="O214" s="104"/>
      <c r="P214" s="9"/>
      <c r="Q214" s="9"/>
    </row>
    <row r="215" spans="4:17" s="5" customFormat="1" x14ac:dyDescent="0.25">
      <c r="D215" s="49"/>
      <c r="O215" s="104"/>
      <c r="P215" s="9"/>
      <c r="Q215" s="9"/>
    </row>
    <row r="216" spans="4:17" s="5" customFormat="1" x14ac:dyDescent="0.25">
      <c r="D216" s="49"/>
      <c r="O216" s="104"/>
      <c r="P216" s="9"/>
      <c r="Q216" s="9"/>
    </row>
    <row r="217" spans="4:17" s="5" customFormat="1" x14ac:dyDescent="0.25">
      <c r="D217" s="49"/>
      <c r="O217" s="104"/>
      <c r="P217" s="9"/>
      <c r="Q217" s="9"/>
    </row>
    <row r="218" spans="4:17" s="5" customFormat="1" x14ac:dyDescent="0.25">
      <c r="D218" s="49"/>
      <c r="O218" s="104"/>
      <c r="P218" s="9"/>
      <c r="Q218" s="9"/>
    </row>
    <row r="219" spans="4:17" s="5" customFormat="1" x14ac:dyDescent="0.25">
      <c r="D219" s="49"/>
      <c r="O219" s="104"/>
      <c r="P219" s="9"/>
      <c r="Q219" s="9"/>
    </row>
    <row r="220" spans="4:17" s="5" customFormat="1" x14ac:dyDescent="0.25">
      <c r="D220" s="49"/>
      <c r="O220" s="104"/>
      <c r="P220" s="9"/>
      <c r="Q220" s="9"/>
    </row>
    <row r="221" spans="4:17" s="5" customFormat="1" x14ac:dyDescent="0.25">
      <c r="D221" s="49"/>
      <c r="O221" s="104"/>
      <c r="P221" s="9"/>
      <c r="Q221" s="9"/>
    </row>
    <row r="222" spans="4:17" s="5" customFormat="1" x14ac:dyDescent="0.25">
      <c r="D222" s="49"/>
      <c r="O222" s="104"/>
      <c r="P222" s="9"/>
      <c r="Q222" s="9"/>
    </row>
    <row r="223" spans="4:17" s="5" customFormat="1" x14ac:dyDescent="0.25">
      <c r="D223" s="49"/>
      <c r="O223" s="104"/>
      <c r="P223" s="9"/>
      <c r="Q223" s="9"/>
    </row>
    <row r="224" spans="4:17" s="5" customFormat="1" x14ac:dyDescent="0.25">
      <c r="D224" s="49"/>
      <c r="O224" s="104"/>
      <c r="P224" s="9"/>
      <c r="Q224" s="9"/>
    </row>
    <row r="225" spans="4:17" s="5" customFormat="1" x14ac:dyDescent="0.25">
      <c r="D225" s="49"/>
      <c r="O225" s="104"/>
      <c r="P225" s="9"/>
      <c r="Q225" s="9"/>
    </row>
    <row r="226" spans="4:17" s="5" customFormat="1" x14ac:dyDescent="0.25">
      <c r="D226" s="49"/>
      <c r="O226" s="104"/>
      <c r="P226" s="9"/>
      <c r="Q226" s="9"/>
    </row>
    <row r="227" spans="4:17" s="5" customFormat="1" x14ac:dyDescent="0.25">
      <c r="D227" s="49"/>
      <c r="O227" s="104"/>
      <c r="P227" s="9"/>
      <c r="Q227" s="9"/>
    </row>
    <row r="228" spans="4:17" s="5" customFormat="1" x14ac:dyDescent="0.25">
      <c r="D228" s="49"/>
      <c r="O228" s="104"/>
      <c r="P228" s="9"/>
      <c r="Q228" s="9"/>
    </row>
    <row r="229" spans="4:17" s="5" customFormat="1" x14ac:dyDescent="0.25">
      <c r="D229" s="49"/>
      <c r="O229" s="104"/>
      <c r="P229" s="9"/>
      <c r="Q229" s="9"/>
    </row>
    <row r="230" spans="4:17" s="5" customFormat="1" x14ac:dyDescent="0.25">
      <c r="D230" s="49"/>
      <c r="O230" s="104"/>
      <c r="P230" s="9"/>
      <c r="Q230" s="9"/>
    </row>
    <row r="231" spans="4:17" s="5" customFormat="1" x14ac:dyDescent="0.25">
      <c r="D231" s="49"/>
      <c r="O231" s="104"/>
      <c r="P231" s="9"/>
      <c r="Q231" s="9"/>
    </row>
    <row r="232" spans="4:17" s="5" customFormat="1" x14ac:dyDescent="0.25">
      <c r="D232" s="49"/>
      <c r="O232" s="104"/>
      <c r="P232" s="9"/>
      <c r="Q232" s="9"/>
    </row>
    <row r="233" spans="4:17" s="5" customFormat="1" x14ac:dyDescent="0.25">
      <c r="D233" s="49"/>
      <c r="O233" s="104"/>
      <c r="P233" s="9"/>
      <c r="Q233" s="9"/>
    </row>
    <row r="234" spans="4:17" s="5" customFormat="1" x14ac:dyDescent="0.25">
      <c r="D234" s="49"/>
      <c r="O234" s="104"/>
      <c r="P234" s="9"/>
      <c r="Q234" s="9"/>
    </row>
    <row r="235" spans="4:17" s="5" customFormat="1" x14ac:dyDescent="0.25">
      <c r="D235" s="49"/>
      <c r="O235" s="104"/>
      <c r="P235" s="9"/>
      <c r="Q235" s="9"/>
    </row>
    <row r="236" spans="4:17" s="5" customFormat="1" x14ac:dyDescent="0.25">
      <c r="D236" s="49"/>
      <c r="O236" s="104"/>
      <c r="P236" s="9"/>
      <c r="Q236" s="9"/>
    </row>
    <row r="237" spans="4:17" s="5" customFormat="1" x14ac:dyDescent="0.25">
      <c r="D237" s="49"/>
      <c r="O237" s="104"/>
      <c r="P237" s="9"/>
      <c r="Q237" s="9"/>
    </row>
    <row r="238" spans="4:17" s="5" customFormat="1" x14ac:dyDescent="0.25">
      <c r="D238" s="49"/>
      <c r="O238" s="104"/>
      <c r="P238" s="9"/>
      <c r="Q238" s="9"/>
    </row>
    <row r="239" spans="4:17" s="5" customFormat="1" x14ac:dyDescent="0.25">
      <c r="D239" s="49"/>
      <c r="O239" s="104"/>
      <c r="P239" s="9"/>
      <c r="Q239" s="9"/>
    </row>
    <row r="240" spans="4:17" s="5" customFormat="1" x14ac:dyDescent="0.25">
      <c r="D240" s="49"/>
      <c r="O240" s="104"/>
      <c r="P240" s="9"/>
      <c r="Q240" s="9"/>
    </row>
    <row r="241" spans="4:17" s="5" customFormat="1" x14ac:dyDescent="0.25">
      <c r="D241" s="49"/>
      <c r="O241" s="104"/>
      <c r="P241" s="9"/>
      <c r="Q241" s="9"/>
    </row>
    <row r="242" spans="4:17" s="5" customFormat="1" x14ac:dyDescent="0.25">
      <c r="D242" s="49"/>
      <c r="O242" s="104"/>
      <c r="P242" s="9"/>
      <c r="Q242" s="9"/>
    </row>
    <row r="243" spans="4:17" s="5" customFormat="1" x14ac:dyDescent="0.25">
      <c r="D243" s="49"/>
      <c r="O243" s="104"/>
      <c r="P243" s="9"/>
      <c r="Q243" s="9"/>
    </row>
    <row r="244" spans="4:17" s="5" customFormat="1" x14ac:dyDescent="0.25">
      <c r="D244" s="49"/>
      <c r="O244" s="104"/>
      <c r="P244" s="9"/>
      <c r="Q244" s="9"/>
    </row>
    <row r="245" spans="4:17" s="5" customFormat="1" x14ac:dyDescent="0.25">
      <c r="D245" s="49"/>
      <c r="O245" s="104"/>
      <c r="P245" s="9"/>
      <c r="Q245" s="9"/>
    </row>
    <row r="246" spans="4:17" s="5" customFormat="1" x14ac:dyDescent="0.25">
      <c r="D246" s="49"/>
      <c r="O246" s="104"/>
      <c r="P246" s="9"/>
      <c r="Q246" s="9"/>
    </row>
    <row r="247" spans="4:17" s="5" customFormat="1" x14ac:dyDescent="0.25">
      <c r="D247" s="49"/>
      <c r="O247" s="104"/>
      <c r="P247" s="9"/>
      <c r="Q247" s="9"/>
    </row>
    <row r="248" spans="4:17" s="5" customFormat="1" x14ac:dyDescent="0.25">
      <c r="D248" s="49"/>
      <c r="O248" s="104"/>
      <c r="P248" s="9"/>
      <c r="Q248" s="9"/>
    </row>
    <row r="249" spans="4:17" s="5" customFormat="1" x14ac:dyDescent="0.25">
      <c r="D249" s="49"/>
      <c r="O249" s="104"/>
      <c r="P249" s="9"/>
      <c r="Q249" s="9"/>
    </row>
    <row r="250" spans="4:17" s="5" customFormat="1" x14ac:dyDescent="0.25">
      <c r="D250" s="49"/>
      <c r="O250" s="104"/>
      <c r="P250" s="9"/>
      <c r="Q250" s="9"/>
    </row>
    <row r="251" spans="4:17" s="5" customFormat="1" x14ac:dyDescent="0.25">
      <c r="D251" s="49"/>
      <c r="O251" s="104"/>
      <c r="P251" s="9"/>
      <c r="Q251" s="9"/>
    </row>
    <row r="252" spans="4:17" s="5" customFormat="1" x14ac:dyDescent="0.25">
      <c r="D252" s="49"/>
      <c r="O252" s="104"/>
      <c r="P252" s="9"/>
      <c r="Q252" s="9"/>
    </row>
    <row r="253" spans="4:17" s="5" customFormat="1" x14ac:dyDescent="0.25">
      <c r="D253" s="49"/>
      <c r="O253" s="104"/>
      <c r="P253" s="9"/>
      <c r="Q253" s="9"/>
    </row>
    <row r="254" spans="4:17" s="5" customFormat="1" x14ac:dyDescent="0.25">
      <c r="D254" s="49"/>
      <c r="O254" s="104"/>
      <c r="P254" s="9"/>
      <c r="Q254" s="9"/>
    </row>
    <row r="255" spans="4:17" s="5" customFormat="1" x14ac:dyDescent="0.25">
      <c r="D255" s="49"/>
      <c r="O255" s="104"/>
      <c r="P255" s="9"/>
      <c r="Q255" s="9"/>
    </row>
    <row r="256" spans="4:17" s="5" customFormat="1" x14ac:dyDescent="0.25">
      <c r="D256" s="49"/>
      <c r="O256" s="104"/>
      <c r="P256" s="9"/>
      <c r="Q256" s="9"/>
    </row>
    <row r="257" spans="4:17" s="5" customFormat="1" x14ac:dyDescent="0.25">
      <c r="D257" s="49"/>
      <c r="O257" s="104"/>
      <c r="P257" s="9"/>
      <c r="Q257" s="9"/>
    </row>
    <row r="258" spans="4:17" s="5" customFormat="1" x14ac:dyDescent="0.25">
      <c r="D258" s="49"/>
      <c r="O258" s="104"/>
      <c r="P258" s="9"/>
      <c r="Q258" s="9"/>
    </row>
    <row r="259" spans="4:17" s="5" customFormat="1" x14ac:dyDescent="0.25">
      <c r="D259" s="49"/>
      <c r="O259" s="104"/>
      <c r="P259" s="9"/>
      <c r="Q259" s="9"/>
    </row>
    <row r="260" spans="4:17" s="5" customFormat="1" x14ac:dyDescent="0.25">
      <c r="D260" s="49"/>
      <c r="O260" s="104"/>
      <c r="P260" s="9"/>
      <c r="Q260" s="9"/>
    </row>
    <row r="261" spans="4:17" s="5" customFormat="1" x14ac:dyDescent="0.25">
      <c r="D261" s="49"/>
      <c r="O261" s="104"/>
      <c r="P261" s="9"/>
      <c r="Q261" s="9"/>
    </row>
    <row r="262" spans="4:17" s="5" customFormat="1" x14ac:dyDescent="0.25">
      <c r="D262" s="49"/>
      <c r="O262" s="104"/>
      <c r="P262" s="9"/>
      <c r="Q262" s="9"/>
    </row>
    <row r="263" spans="4:17" s="5" customFormat="1" x14ac:dyDescent="0.25">
      <c r="D263" s="49"/>
      <c r="O263" s="104"/>
      <c r="P263" s="9"/>
      <c r="Q263" s="9"/>
    </row>
    <row r="264" spans="4:17" s="5" customFormat="1" x14ac:dyDescent="0.25">
      <c r="D264" s="49"/>
      <c r="O264" s="104"/>
      <c r="P264" s="9"/>
      <c r="Q264" s="9"/>
    </row>
    <row r="265" spans="4:17" s="5" customFormat="1" x14ac:dyDescent="0.25">
      <c r="D265" s="49"/>
      <c r="O265" s="104"/>
      <c r="P265" s="9"/>
      <c r="Q265" s="9"/>
    </row>
    <row r="266" spans="4:17" s="5" customFormat="1" x14ac:dyDescent="0.25">
      <c r="D266" s="49"/>
      <c r="O266" s="104"/>
      <c r="P266" s="9"/>
      <c r="Q266" s="9"/>
    </row>
    <row r="267" spans="4:17" s="5" customFormat="1" x14ac:dyDescent="0.25">
      <c r="D267" s="49"/>
      <c r="O267" s="104"/>
      <c r="P267" s="9"/>
      <c r="Q267" s="9"/>
    </row>
    <row r="268" spans="4:17" s="5" customFormat="1" x14ac:dyDescent="0.25">
      <c r="D268" s="49"/>
      <c r="O268" s="104"/>
      <c r="P268" s="9"/>
      <c r="Q268" s="9"/>
    </row>
    <row r="269" spans="4:17" s="5" customFormat="1" x14ac:dyDescent="0.25">
      <c r="D269" s="49"/>
      <c r="O269" s="104"/>
      <c r="P269" s="9"/>
      <c r="Q269" s="9"/>
    </row>
    <row r="270" spans="4:17" s="5" customFormat="1" x14ac:dyDescent="0.25">
      <c r="D270" s="49"/>
      <c r="O270" s="104"/>
      <c r="P270" s="9"/>
      <c r="Q270" s="9"/>
    </row>
    <row r="271" spans="4:17" s="5" customFormat="1" x14ac:dyDescent="0.25">
      <c r="D271" s="49"/>
      <c r="O271" s="104"/>
      <c r="P271" s="9"/>
      <c r="Q271" s="9"/>
    </row>
    <row r="272" spans="4:17" s="5" customFormat="1" x14ac:dyDescent="0.25">
      <c r="D272" s="49"/>
      <c r="O272" s="104"/>
      <c r="P272" s="9"/>
      <c r="Q272" s="9"/>
    </row>
    <row r="273" spans="4:17" s="5" customFormat="1" x14ac:dyDescent="0.25">
      <c r="D273" s="49"/>
      <c r="O273" s="104"/>
      <c r="P273" s="9"/>
      <c r="Q273" s="9"/>
    </row>
    <row r="274" spans="4:17" s="5" customFormat="1" x14ac:dyDescent="0.25">
      <c r="D274" s="49"/>
      <c r="O274" s="104"/>
      <c r="P274" s="9"/>
      <c r="Q274" s="9"/>
    </row>
    <row r="275" spans="4:17" s="5" customFormat="1" x14ac:dyDescent="0.25">
      <c r="D275" s="49"/>
      <c r="O275" s="104"/>
      <c r="P275" s="9"/>
      <c r="Q275" s="9"/>
    </row>
    <row r="276" spans="4:17" s="5" customFormat="1" x14ac:dyDescent="0.25">
      <c r="D276" s="49"/>
      <c r="O276" s="104"/>
      <c r="P276" s="9"/>
      <c r="Q276" s="9"/>
    </row>
    <row r="277" spans="4:17" s="5" customFormat="1" x14ac:dyDescent="0.25">
      <c r="D277" s="49"/>
      <c r="O277" s="104"/>
      <c r="P277" s="9"/>
      <c r="Q277" s="9"/>
    </row>
    <row r="278" spans="4:17" s="5" customFormat="1" x14ac:dyDescent="0.25">
      <c r="D278" s="49"/>
      <c r="O278" s="104"/>
      <c r="P278" s="9"/>
      <c r="Q278" s="9"/>
    </row>
    <row r="279" spans="4:17" s="5" customFormat="1" x14ac:dyDescent="0.25">
      <c r="D279" s="49"/>
      <c r="O279" s="104"/>
      <c r="P279" s="9"/>
      <c r="Q279" s="9"/>
    </row>
    <row r="280" spans="4:17" s="5" customFormat="1" x14ac:dyDescent="0.25">
      <c r="D280" s="49"/>
      <c r="O280" s="104"/>
      <c r="P280" s="9"/>
      <c r="Q280" s="9"/>
    </row>
    <row r="281" spans="4:17" s="5" customFormat="1" x14ac:dyDescent="0.25">
      <c r="D281" s="49"/>
      <c r="O281" s="104"/>
      <c r="P281" s="9"/>
      <c r="Q281" s="9"/>
    </row>
    <row r="282" spans="4:17" s="5" customFormat="1" x14ac:dyDescent="0.25">
      <c r="D282" s="49"/>
      <c r="O282" s="104"/>
      <c r="P282" s="9"/>
      <c r="Q282" s="9"/>
    </row>
    <row r="283" spans="4:17" s="5" customFormat="1" x14ac:dyDescent="0.25">
      <c r="D283" s="49"/>
      <c r="O283" s="104"/>
      <c r="P283" s="9"/>
      <c r="Q283" s="9"/>
    </row>
    <row r="284" spans="4:17" s="5" customFormat="1" x14ac:dyDescent="0.25">
      <c r="D284" s="49"/>
      <c r="O284" s="104"/>
      <c r="P284" s="9"/>
      <c r="Q284" s="9"/>
    </row>
    <row r="285" spans="4:17" s="5" customFormat="1" x14ac:dyDescent="0.25">
      <c r="D285" s="49"/>
      <c r="O285" s="104"/>
      <c r="P285" s="9"/>
      <c r="Q285" s="9"/>
    </row>
    <row r="286" spans="4:17" s="5" customFormat="1" x14ac:dyDescent="0.25">
      <c r="D286" s="49"/>
      <c r="O286" s="104"/>
      <c r="P286" s="9"/>
      <c r="Q286" s="9"/>
    </row>
    <row r="287" spans="4:17" s="5" customFormat="1" x14ac:dyDescent="0.25">
      <c r="D287" s="49"/>
      <c r="O287" s="104"/>
      <c r="P287" s="9"/>
      <c r="Q287" s="9"/>
    </row>
    <row r="288" spans="4:17" s="5" customFormat="1" x14ac:dyDescent="0.25">
      <c r="D288" s="49"/>
      <c r="O288" s="104"/>
      <c r="P288" s="9"/>
      <c r="Q288" s="9"/>
    </row>
    <row r="289" spans="4:17" s="5" customFormat="1" x14ac:dyDescent="0.25">
      <c r="D289" s="49"/>
      <c r="O289" s="104"/>
      <c r="P289" s="9"/>
      <c r="Q289" s="9"/>
    </row>
    <row r="290" spans="4:17" s="5" customFormat="1" x14ac:dyDescent="0.25">
      <c r="D290" s="49"/>
      <c r="O290" s="104"/>
      <c r="P290" s="9"/>
      <c r="Q290" s="9"/>
    </row>
    <row r="291" spans="4:17" s="5" customFormat="1" x14ac:dyDescent="0.25">
      <c r="D291" s="49"/>
      <c r="O291" s="104"/>
      <c r="P291" s="9"/>
      <c r="Q291" s="9"/>
    </row>
    <row r="292" spans="4:17" s="5" customFormat="1" x14ac:dyDescent="0.25">
      <c r="D292" s="49"/>
      <c r="O292" s="104"/>
      <c r="P292" s="9"/>
      <c r="Q292" s="9"/>
    </row>
    <row r="293" spans="4:17" s="5" customFormat="1" x14ac:dyDescent="0.25">
      <c r="D293" s="49"/>
      <c r="O293" s="104"/>
      <c r="P293" s="9"/>
      <c r="Q293" s="9"/>
    </row>
    <row r="294" spans="4:17" s="5" customFormat="1" x14ac:dyDescent="0.25">
      <c r="D294" s="49"/>
      <c r="O294" s="104"/>
      <c r="P294" s="9"/>
      <c r="Q294" s="9"/>
    </row>
    <row r="295" spans="4:17" s="5" customFormat="1" x14ac:dyDescent="0.25">
      <c r="D295" s="49"/>
      <c r="O295" s="104"/>
      <c r="P295" s="9"/>
      <c r="Q295" s="9"/>
    </row>
    <row r="296" spans="4:17" s="5" customFormat="1" x14ac:dyDescent="0.25">
      <c r="D296" s="49"/>
      <c r="O296" s="104"/>
      <c r="P296" s="9"/>
      <c r="Q296" s="9"/>
    </row>
    <row r="297" spans="4:17" s="5" customFormat="1" x14ac:dyDescent="0.25">
      <c r="D297" s="49"/>
      <c r="O297" s="104"/>
      <c r="P297" s="9"/>
      <c r="Q297" s="9"/>
    </row>
    <row r="298" spans="4:17" s="5" customFormat="1" x14ac:dyDescent="0.25">
      <c r="D298" s="49"/>
      <c r="O298" s="104"/>
      <c r="P298" s="9"/>
      <c r="Q298" s="9"/>
    </row>
    <row r="299" spans="4:17" s="5" customFormat="1" x14ac:dyDescent="0.25">
      <c r="D299" s="49"/>
      <c r="O299" s="104"/>
      <c r="P299" s="9"/>
      <c r="Q299" s="9"/>
    </row>
    <row r="300" spans="4:17" s="5" customFormat="1" x14ac:dyDescent="0.25">
      <c r="D300" s="49"/>
      <c r="O300" s="104"/>
      <c r="P300" s="9"/>
      <c r="Q300" s="9"/>
    </row>
    <row r="301" spans="4:17" s="5" customFormat="1" x14ac:dyDescent="0.25">
      <c r="D301" s="49"/>
      <c r="O301" s="104"/>
      <c r="P301" s="9"/>
      <c r="Q301" s="9"/>
    </row>
    <row r="302" spans="4:17" s="5" customFormat="1" x14ac:dyDescent="0.25">
      <c r="D302" s="49"/>
      <c r="O302" s="104"/>
      <c r="P302" s="9"/>
      <c r="Q302" s="9"/>
    </row>
    <row r="303" spans="4:17" s="5" customFormat="1" x14ac:dyDescent="0.25">
      <c r="D303" s="49"/>
      <c r="O303" s="104"/>
      <c r="P303" s="9"/>
      <c r="Q303" s="9"/>
    </row>
    <row r="304" spans="4:17" s="5" customFormat="1" x14ac:dyDescent="0.25">
      <c r="D304" s="49"/>
      <c r="O304" s="104"/>
      <c r="P304" s="9"/>
      <c r="Q304" s="9"/>
    </row>
    <row r="305" spans="4:17" s="5" customFormat="1" x14ac:dyDescent="0.25">
      <c r="D305" s="49"/>
      <c r="O305" s="104"/>
      <c r="P305" s="9"/>
      <c r="Q305" s="9"/>
    </row>
    <row r="306" spans="4:17" s="5" customFormat="1" x14ac:dyDescent="0.25">
      <c r="D306" s="49"/>
      <c r="O306" s="104"/>
      <c r="P306" s="9"/>
      <c r="Q306" s="9"/>
    </row>
    <row r="307" spans="4:17" s="5" customFormat="1" x14ac:dyDescent="0.25">
      <c r="D307" s="49"/>
      <c r="O307" s="104"/>
      <c r="P307" s="9"/>
      <c r="Q307" s="9"/>
    </row>
    <row r="308" spans="4:17" s="5" customFormat="1" x14ac:dyDescent="0.25">
      <c r="D308" s="49"/>
      <c r="O308" s="104"/>
      <c r="P308" s="9"/>
      <c r="Q308" s="9"/>
    </row>
    <row r="309" spans="4:17" s="5" customFormat="1" x14ac:dyDescent="0.25">
      <c r="D309" s="49"/>
      <c r="O309" s="104"/>
      <c r="P309" s="9"/>
      <c r="Q309" s="9"/>
    </row>
    <row r="310" spans="4:17" s="5" customFormat="1" x14ac:dyDescent="0.25">
      <c r="D310" s="49"/>
      <c r="O310" s="104"/>
      <c r="P310" s="9"/>
      <c r="Q310" s="9"/>
    </row>
    <row r="311" spans="4:17" s="5" customFormat="1" x14ac:dyDescent="0.25">
      <c r="D311" s="49"/>
      <c r="O311" s="104"/>
      <c r="P311" s="9"/>
      <c r="Q311" s="9"/>
    </row>
    <row r="312" spans="4:17" s="5" customFormat="1" x14ac:dyDescent="0.25">
      <c r="D312" s="49"/>
      <c r="O312" s="104"/>
      <c r="P312" s="9"/>
      <c r="Q312" s="9"/>
    </row>
    <row r="313" spans="4:17" s="5" customFormat="1" x14ac:dyDescent="0.25">
      <c r="D313" s="49"/>
      <c r="O313" s="104"/>
      <c r="P313" s="9"/>
      <c r="Q313" s="9"/>
    </row>
    <row r="314" spans="4:17" s="5" customFormat="1" x14ac:dyDescent="0.25">
      <c r="D314" s="49"/>
      <c r="O314" s="104"/>
      <c r="P314" s="9"/>
      <c r="Q314" s="9"/>
    </row>
    <row r="315" spans="4:17" s="5" customFormat="1" x14ac:dyDescent="0.25">
      <c r="D315" s="49"/>
      <c r="O315" s="104"/>
      <c r="P315" s="9"/>
      <c r="Q315" s="9"/>
    </row>
    <row r="316" spans="4:17" s="5" customFormat="1" x14ac:dyDescent="0.25">
      <c r="D316" s="49"/>
      <c r="O316" s="104"/>
      <c r="P316" s="9"/>
      <c r="Q316" s="9"/>
    </row>
    <row r="317" spans="4:17" s="5" customFormat="1" x14ac:dyDescent="0.25">
      <c r="D317" s="49"/>
      <c r="O317" s="104"/>
      <c r="P317" s="9"/>
      <c r="Q317" s="9"/>
    </row>
    <row r="318" spans="4:17" s="5" customFormat="1" x14ac:dyDescent="0.25">
      <c r="D318" s="49"/>
      <c r="O318" s="104"/>
      <c r="P318" s="9"/>
      <c r="Q318" s="9"/>
    </row>
    <row r="319" spans="4:17" s="5" customFormat="1" x14ac:dyDescent="0.25">
      <c r="D319" s="49"/>
      <c r="O319" s="104"/>
      <c r="P319" s="9"/>
      <c r="Q319" s="9"/>
    </row>
    <row r="320" spans="4:17" s="5" customFormat="1" x14ac:dyDescent="0.25">
      <c r="D320" s="49"/>
      <c r="O320" s="104"/>
      <c r="P320" s="9"/>
      <c r="Q320" s="9"/>
    </row>
    <row r="321" spans="4:17" s="5" customFormat="1" x14ac:dyDescent="0.25">
      <c r="D321" s="49"/>
      <c r="O321" s="104"/>
      <c r="P321" s="9"/>
      <c r="Q321" s="9"/>
    </row>
    <row r="322" spans="4:17" s="5" customFormat="1" x14ac:dyDescent="0.25">
      <c r="D322" s="49"/>
      <c r="O322" s="104"/>
      <c r="P322" s="9"/>
      <c r="Q322" s="9"/>
    </row>
    <row r="323" spans="4:17" s="5" customFormat="1" x14ac:dyDescent="0.25">
      <c r="D323" s="49"/>
      <c r="O323" s="104"/>
      <c r="P323" s="9"/>
      <c r="Q323" s="9"/>
    </row>
    <row r="324" spans="4:17" s="5" customFormat="1" x14ac:dyDescent="0.25">
      <c r="D324" s="49"/>
      <c r="O324" s="104"/>
      <c r="P324" s="9"/>
      <c r="Q324" s="9"/>
    </row>
    <row r="325" spans="4:17" s="5" customFormat="1" x14ac:dyDescent="0.25">
      <c r="D325" s="49"/>
      <c r="O325" s="104"/>
      <c r="P325" s="9"/>
      <c r="Q325" s="9"/>
    </row>
    <row r="326" spans="4:17" s="5" customFormat="1" x14ac:dyDescent="0.25">
      <c r="D326" s="49"/>
      <c r="O326" s="104"/>
      <c r="P326" s="9"/>
      <c r="Q326" s="9"/>
    </row>
    <row r="327" spans="4:17" s="5" customFormat="1" x14ac:dyDescent="0.25">
      <c r="D327" s="49"/>
      <c r="O327" s="104"/>
      <c r="P327" s="9"/>
      <c r="Q327" s="9"/>
    </row>
    <row r="328" spans="4:17" s="5" customFormat="1" x14ac:dyDescent="0.25">
      <c r="D328" s="49"/>
      <c r="O328" s="104"/>
      <c r="P328" s="9"/>
      <c r="Q328" s="9"/>
    </row>
    <row r="329" spans="4:17" s="5" customFormat="1" x14ac:dyDescent="0.25">
      <c r="D329" s="49"/>
      <c r="O329" s="104"/>
      <c r="P329" s="9"/>
      <c r="Q329" s="9"/>
    </row>
    <row r="330" spans="4:17" s="5" customFormat="1" x14ac:dyDescent="0.25">
      <c r="D330" s="49"/>
      <c r="O330" s="104"/>
      <c r="P330" s="9"/>
      <c r="Q330" s="9"/>
    </row>
    <row r="331" spans="4:17" s="5" customFormat="1" x14ac:dyDescent="0.25">
      <c r="D331" s="49"/>
      <c r="O331" s="104"/>
      <c r="P331" s="9"/>
      <c r="Q331" s="9"/>
    </row>
    <row r="332" spans="4:17" s="5" customFormat="1" x14ac:dyDescent="0.25">
      <c r="D332" s="49"/>
      <c r="O332" s="104"/>
      <c r="P332" s="9"/>
      <c r="Q332" s="9"/>
    </row>
    <row r="333" spans="4:17" s="5" customFormat="1" x14ac:dyDescent="0.25">
      <c r="D333" s="49"/>
      <c r="O333" s="104"/>
      <c r="P333" s="9"/>
      <c r="Q333" s="9"/>
    </row>
    <row r="334" spans="4:17" s="5" customFormat="1" x14ac:dyDescent="0.25">
      <c r="D334" s="49"/>
      <c r="O334" s="104"/>
      <c r="P334" s="9"/>
      <c r="Q334" s="9"/>
    </row>
    <row r="335" spans="4:17" s="5" customFormat="1" x14ac:dyDescent="0.25">
      <c r="D335" s="49"/>
      <c r="O335" s="104"/>
      <c r="P335" s="9"/>
      <c r="Q335" s="9"/>
    </row>
    <row r="336" spans="4:17" s="5" customFormat="1" x14ac:dyDescent="0.25">
      <c r="D336" s="49"/>
      <c r="O336" s="104"/>
      <c r="P336" s="9"/>
      <c r="Q336" s="9"/>
    </row>
    <row r="337" spans="4:17" s="5" customFormat="1" x14ac:dyDescent="0.25">
      <c r="D337" s="49"/>
      <c r="O337" s="104"/>
      <c r="P337" s="9"/>
      <c r="Q337" s="9"/>
    </row>
    <row r="338" spans="4:17" s="5" customFormat="1" x14ac:dyDescent="0.25">
      <c r="D338" s="49"/>
      <c r="O338" s="104"/>
      <c r="P338" s="9"/>
      <c r="Q338" s="9"/>
    </row>
    <row r="339" spans="4:17" s="5" customFormat="1" x14ac:dyDescent="0.25">
      <c r="D339" s="49"/>
      <c r="O339" s="104"/>
      <c r="P339" s="9"/>
      <c r="Q339" s="9"/>
    </row>
    <row r="340" spans="4:17" s="5" customFormat="1" x14ac:dyDescent="0.25">
      <c r="D340" s="49"/>
      <c r="O340" s="104"/>
      <c r="P340" s="9"/>
      <c r="Q340" s="9"/>
    </row>
    <row r="341" spans="4:17" s="5" customFormat="1" x14ac:dyDescent="0.25">
      <c r="D341" s="49"/>
      <c r="O341" s="104"/>
      <c r="P341" s="9"/>
      <c r="Q341" s="9"/>
    </row>
    <row r="342" spans="4:17" s="5" customFormat="1" x14ac:dyDescent="0.25">
      <c r="D342" s="49"/>
      <c r="O342" s="104"/>
      <c r="P342" s="9"/>
      <c r="Q342" s="9"/>
    </row>
    <row r="343" spans="4:17" s="5" customFormat="1" x14ac:dyDescent="0.25">
      <c r="D343" s="49"/>
      <c r="O343" s="104"/>
      <c r="P343" s="9"/>
      <c r="Q343" s="9"/>
    </row>
    <row r="344" spans="4:17" s="5" customFormat="1" x14ac:dyDescent="0.25">
      <c r="D344" s="49"/>
      <c r="O344" s="104"/>
      <c r="P344" s="9"/>
      <c r="Q344" s="9"/>
    </row>
    <row r="345" spans="4:17" s="5" customFormat="1" x14ac:dyDescent="0.25">
      <c r="D345" s="49"/>
      <c r="O345" s="104"/>
      <c r="P345" s="9"/>
      <c r="Q345" s="9"/>
    </row>
    <row r="346" spans="4:17" s="5" customFormat="1" x14ac:dyDescent="0.25">
      <c r="D346" s="49"/>
      <c r="O346" s="104"/>
      <c r="P346" s="9"/>
      <c r="Q346" s="9"/>
    </row>
    <row r="347" spans="4:17" s="5" customFormat="1" x14ac:dyDescent="0.25">
      <c r="D347" s="49"/>
      <c r="O347" s="104"/>
      <c r="P347" s="9"/>
      <c r="Q347" s="9"/>
    </row>
    <row r="348" spans="4:17" s="5" customFormat="1" x14ac:dyDescent="0.25">
      <c r="D348" s="49"/>
      <c r="O348" s="104"/>
      <c r="P348" s="9"/>
      <c r="Q348" s="9"/>
    </row>
    <row r="349" spans="4:17" s="5" customFormat="1" x14ac:dyDescent="0.25">
      <c r="D349" s="49"/>
      <c r="O349" s="104"/>
      <c r="P349" s="9"/>
      <c r="Q349" s="9"/>
    </row>
    <row r="350" spans="4:17" s="5" customFormat="1" x14ac:dyDescent="0.25">
      <c r="D350" s="49"/>
      <c r="O350" s="104"/>
      <c r="P350" s="9"/>
      <c r="Q350" s="9"/>
    </row>
    <row r="351" spans="4:17" s="5" customFormat="1" x14ac:dyDescent="0.25">
      <c r="D351" s="49"/>
      <c r="O351" s="104"/>
      <c r="P351" s="9"/>
      <c r="Q351" s="9"/>
    </row>
    <row r="352" spans="4:17" s="5" customFormat="1" x14ac:dyDescent="0.25">
      <c r="D352" s="49"/>
      <c r="O352" s="104"/>
      <c r="P352" s="9"/>
      <c r="Q352" s="9"/>
    </row>
    <row r="353" spans="4:17" s="5" customFormat="1" x14ac:dyDescent="0.25">
      <c r="D353" s="49"/>
      <c r="O353" s="104"/>
      <c r="P353" s="9"/>
      <c r="Q353" s="9"/>
    </row>
    <row r="354" spans="4:17" s="5" customFormat="1" x14ac:dyDescent="0.25">
      <c r="D354" s="49"/>
      <c r="O354" s="104"/>
      <c r="P354" s="9"/>
      <c r="Q354" s="9"/>
    </row>
    <row r="355" spans="4:17" s="5" customFormat="1" x14ac:dyDescent="0.25">
      <c r="D355" s="49"/>
      <c r="O355" s="104"/>
      <c r="P355" s="9"/>
      <c r="Q355" s="9"/>
    </row>
    <row r="356" spans="4:17" s="5" customFormat="1" x14ac:dyDescent="0.25">
      <c r="D356" s="49"/>
      <c r="O356" s="104"/>
      <c r="P356" s="9"/>
      <c r="Q356" s="9"/>
    </row>
    <row r="357" spans="4:17" s="5" customFormat="1" x14ac:dyDescent="0.25">
      <c r="D357" s="49"/>
      <c r="O357" s="104"/>
      <c r="P357" s="9"/>
      <c r="Q357" s="9"/>
    </row>
    <row r="358" spans="4:17" s="5" customFormat="1" x14ac:dyDescent="0.25">
      <c r="D358" s="49"/>
      <c r="O358" s="104"/>
      <c r="P358" s="9"/>
      <c r="Q358" s="9"/>
    </row>
    <row r="359" spans="4:17" s="5" customFormat="1" x14ac:dyDescent="0.25">
      <c r="D359" s="49"/>
      <c r="O359" s="104"/>
      <c r="P359" s="9"/>
      <c r="Q359" s="9"/>
    </row>
    <row r="360" spans="4:17" s="5" customFormat="1" x14ac:dyDescent="0.25">
      <c r="D360" s="49"/>
      <c r="O360" s="104"/>
      <c r="P360" s="9"/>
      <c r="Q360" s="9"/>
    </row>
    <row r="361" spans="4:17" s="5" customFormat="1" x14ac:dyDescent="0.25">
      <c r="D361" s="49"/>
      <c r="O361" s="104"/>
      <c r="P361" s="9"/>
      <c r="Q361" s="9"/>
    </row>
    <row r="362" spans="4:17" s="5" customFormat="1" x14ac:dyDescent="0.25">
      <c r="D362" s="49"/>
      <c r="O362" s="104"/>
      <c r="P362" s="9"/>
      <c r="Q362" s="9"/>
    </row>
    <row r="363" spans="4:17" s="5" customFormat="1" x14ac:dyDescent="0.25">
      <c r="D363" s="49"/>
      <c r="O363" s="104"/>
      <c r="P363" s="9"/>
      <c r="Q363" s="9"/>
    </row>
    <row r="364" spans="4:17" s="5" customFormat="1" x14ac:dyDescent="0.25">
      <c r="D364" s="49"/>
      <c r="O364" s="104"/>
      <c r="P364" s="9"/>
      <c r="Q364" s="9"/>
    </row>
    <row r="365" spans="4:17" s="5" customFormat="1" x14ac:dyDescent="0.25">
      <c r="D365" s="49"/>
      <c r="O365" s="104"/>
      <c r="P365" s="9"/>
      <c r="Q365" s="9"/>
    </row>
    <row r="366" spans="4:17" s="5" customFormat="1" x14ac:dyDescent="0.25">
      <c r="D366" s="49"/>
      <c r="O366" s="104"/>
      <c r="P366" s="9"/>
      <c r="Q366" s="9"/>
    </row>
    <row r="367" spans="4:17" s="5" customFormat="1" x14ac:dyDescent="0.25">
      <c r="D367" s="49"/>
      <c r="O367" s="104"/>
      <c r="P367" s="9"/>
      <c r="Q367" s="9"/>
    </row>
    <row r="368" spans="4:17" s="5" customFormat="1" x14ac:dyDescent="0.25">
      <c r="D368" s="49"/>
      <c r="O368" s="104"/>
      <c r="P368" s="9"/>
      <c r="Q368" s="9"/>
    </row>
    <row r="369" spans="4:17" s="5" customFormat="1" x14ac:dyDescent="0.25">
      <c r="D369" s="49"/>
      <c r="O369" s="104"/>
      <c r="P369" s="9"/>
      <c r="Q369" s="9"/>
    </row>
    <row r="370" spans="4:17" s="5" customFormat="1" x14ac:dyDescent="0.25">
      <c r="D370" s="49"/>
      <c r="O370" s="104"/>
      <c r="P370" s="9"/>
      <c r="Q370" s="9"/>
    </row>
    <row r="371" spans="4:17" s="5" customFormat="1" x14ac:dyDescent="0.25">
      <c r="D371" s="49"/>
      <c r="O371" s="104"/>
      <c r="P371" s="9"/>
      <c r="Q371" s="9"/>
    </row>
    <row r="372" spans="4:17" s="5" customFormat="1" x14ac:dyDescent="0.25">
      <c r="D372" s="49"/>
      <c r="O372" s="104"/>
      <c r="P372" s="9"/>
      <c r="Q372" s="9"/>
    </row>
    <row r="373" spans="4:17" s="5" customFormat="1" x14ac:dyDescent="0.25">
      <c r="D373" s="49"/>
      <c r="O373" s="104"/>
      <c r="P373" s="9"/>
      <c r="Q373" s="9"/>
    </row>
    <row r="374" spans="4:17" s="5" customFormat="1" x14ac:dyDescent="0.25">
      <c r="D374" s="49"/>
      <c r="O374" s="104"/>
      <c r="P374" s="9"/>
      <c r="Q374" s="9"/>
    </row>
    <row r="375" spans="4:17" s="5" customFormat="1" x14ac:dyDescent="0.25">
      <c r="D375" s="49"/>
      <c r="O375" s="104"/>
      <c r="P375" s="9"/>
      <c r="Q375" s="9"/>
    </row>
    <row r="376" spans="4:17" s="5" customFormat="1" x14ac:dyDescent="0.25">
      <c r="D376" s="49"/>
      <c r="O376" s="104"/>
      <c r="P376" s="9"/>
      <c r="Q376" s="9"/>
    </row>
    <row r="377" spans="4:17" s="5" customFormat="1" x14ac:dyDescent="0.25">
      <c r="D377" s="49"/>
      <c r="O377" s="104"/>
      <c r="P377" s="9"/>
      <c r="Q377" s="9"/>
    </row>
    <row r="378" spans="4:17" s="5" customFormat="1" x14ac:dyDescent="0.25">
      <c r="D378" s="49"/>
      <c r="O378" s="104"/>
      <c r="P378" s="9"/>
      <c r="Q378" s="9"/>
    </row>
    <row r="379" spans="4:17" s="5" customFormat="1" x14ac:dyDescent="0.25">
      <c r="D379" s="49"/>
      <c r="O379" s="104"/>
      <c r="P379" s="9"/>
      <c r="Q379" s="9"/>
    </row>
    <row r="380" spans="4:17" s="5" customFormat="1" x14ac:dyDescent="0.25">
      <c r="D380" s="49"/>
      <c r="O380" s="104"/>
      <c r="P380" s="9"/>
      <c r="Q380" s="9"/>
    </row>
    <row r="381" spans="4:17" s="5" customFormat="1" x14ac:dyDescent="0.25">
      <c r="D381" s="49"/>
      <c r="O381" s="104"/>
      <c r="P381" s="9"/>
      <c r="Q381" s="9"/>
    </row>
    <row r="382" spans="4:17" s="5" customFormat="1" x14ac:dyDescent="0.25">
      <c r="D382" s="49"/>
      <c r="O382" s="104"/>
      <c r="P382" s="9"/>
      <c r="Q382" s="9"/>
    </row>
    <row r="383" spans="4:17" s="5" customFormat="1" x14ac:dyDescent="0.25">
      <c r="D383" s="49"/>
      <c r="O383" s="104"/>
      <c r="P383" s="9"/>
      <c r="Q383" s="9"/>
    </row>
    <row r="384" spans="4:17" s="5" customFormat="1" x14ac:dyDescent="0.25">
      <c r="D384" s="49"/>
      <c r="O384" s="104"/>
      <c r="P384" s="9"/>
      <c r="Q384" s="9"/>
    </row>
    <row r="385" spans="4:17" s="5" customFormat="1" x14ac:dyDescent="0.25">
      <c r="D385" s="49"/>
      <c r="O385" s="104"/>
      <c r="P385" s="9"/>
      <c r="Q385" s="9"/>
    </row>
    <row r="386" spans="4:17" s="5" customFormat="1" x14ac:dyDescent="0.25">
      <c r="D386" s="49"/>
      <c r="O386" s="104"/>
      <c r="P386" s="9"/>
      <c r="Q386" s="9"/>
    </row>
    <row r="387" spans="4:17" s="5" customFormat="1" x14ac:dyDescent="0.25">
      <c r="D387" s="49"/>
      <c r="O387" s="104"/>
      <c r="P387" s="9"/>
      <c r="Q387" s="9"/>
    </row>
    <row r="388" spans="4:17" s="5" customFormat="1" x14ac:dyDescent="0.25">
      <c r="D388" s="49"/>
      <c r="O388" s="104"/>
      <c r="P388" s="9"/>
      <c r="Q388" s="9"/>
    </row>
    <row r="389" spans="4:17" s="5" customFormat="1" x14ac:dyDescent="0.25">
      <c r="D389" s="49"/>
      <c r="O389" s="104"/>
      <c r="P389" s="9"/>
      <c r="Q389" s="9"/>
    </row>
    <row r="390" spans="4:17" s="5" customFormat="1" x14ac:dyDescent="0.25">
      <c r="D390" s="49"/>
      <c r="O390" s="104"/>
      <c r="P390" s="9"/>
      <c r="Q390" s="9"/>
    </row>
    <row r="391" spans="4:17" s="5" customFormat="1" x14ac:dyDescent="0.25">
      <c r="D391" s="49"/>
      <c r="O391" s="104"/>
      <c r="P391" s="9"/>
      <c r="Q391" s="9"/>
    </row>
    <row r="392" spans="4:17" s="5" customFormat="1" x14ac:dyDescent="0.25">
      <c r="D392" s="49"/>
      <c r="O392" s="104"/>
      <c r="P392" s="9"/>
      <c r="Q392" s="9"/>
    </row>
    <row r="393" spans="4:17" s="5" customFormat="1" x14ac:dyDescent="0.25">
      <c r="D393" s="49"/>
      <c r="O393" s="104"/>
      <c r="P393" s="9"/>
      <c r="Q393" s="9"/>
    </row>
    <row r="394" spans="4:17" s="5" customFormat="1" x14ac:dyDescent="0.25">
      <c r="D394" s="49"/>
      <c r="O394" s="104"/>
      <c r="P394" s="9"/>
      <c r="Q394" s="9"/>
    </row>
    <row r="395" spans="4:17" s="5" customFormat="1" x14ac:dyDescent="0.25">
      <c r="D395" s="49"/>
      <c r="O395" s="104"/>
      <c r="P395" s="9"/>
      <c r="Q395" s="9"/>
    </row>
    <row r="396" spans="4:17" s="5" customFormat="1" x14ac:dyDescent="0.25">
      <c r="D396" s="49"/>
      <c r="O396" s="104"/>
      <c r="P396" s="9"/>
      <c r="Q396" s="9"/>
    </row>
    <row r="397" spans="4:17" s="5" customFormat="1" x14ac:dyDescent="0.25">
      <c r="D397" s="49"/>
      <c r="O397" s="104"/>
      <c r="P397" s="9"/>
      <c r="Q397" s="9"/>
    </row>
    <row r="398" spans="4:17" s="5" customFormat="1" x14ac:dyDescent="0.25">
      <c r="D398" s="49"/>
      <c r="O398" s="104"/>
      <c r="P398" s="9"/>
      <c r="Q398" s="9"/>
    </row>
    <row r="399" spans="4:17" s="5" customFormat="1" x14ac:dyDescent="0.25">
      <c r="D399" s="49"/>
      <c r="O399" s="104"/>
      <c r="P399" s="9"/>
      <c r="Q399" s="9"/>
    </row>
    <row r="400" spans="4:17" s="5" customFormat="1" x14ac:dyDescent="0.25">
      <c r="D400" s="49"/>
      <c r="O400" s="104"/>
      <c r="P400" s="9"/>
      <c r="Q400" s="9"/>
    </row>
    <row r="401" spans="4:17" s="5" customFormat="1" x14ac:dyDescent="0.25">
      <c r="D401" s="49"/>
      <c r="O401" s="104"/>
      <c r="P401" s="9"/>
      <c r="Q401" s="9"/>
    </row>
    <row r="402" spans="4:17" s="5" customFormat="1" x14ac:dyDescent="0.25">
      <c r="D402" s="49"/>
      <c r="O402" s="104"/>
      <c r="P402" s="9"/>
      <c r="Q402" s="9"/>
    </row>
    <row r="403" spans="4:17" s="5" customFormat="1" x14ac:dyDescent="0.25">
      <c r="D403" s="49"/>
      <c r="O403" s="104"/>
      <c r="P403" s="9"/>
      <c r="Q403" s="9"/>
    </row>
    <row r="404" spans="4:17" s="5" customFormat="1" x14ac:dyDescent="0.25">
      <c r="D404" s="49"/>
      <c r="O404" s="104"/>
      <c r="P404" s="9"/>
      <c r="Q404" s="9"/>
    </row>
    <row r="405" spans="4:17" s="5" customFormat="1" x14ac:dyDescent="0.25">
      <c r="D405" s="49"/>
      <c r="O405" s="104"/>
      <c r="P405" s="9"/>
      <c r="Q405" s="9"/>
    </row>
    <row r="406" spans="4:17" s="5" customFormat="1" x14ac:dyDescent="0.25">
      <c r="D406" s="49"/>
      <c r="O406" s="104"/>
      <c r="P406" s="9"/>
      <c r="Q406" s="9"/>
    </row>
    <row r="407" spans="4:17" s="5" customFormat="1" x14ac:dyDescent="0.25">
      <c r="D407" s="49"/>
      <c r="O407" s="104"/>
      <c r="P407" s="9"/>
      <c r="Q407" s="9"/>
    </row>
    <row r="408" spans="4:17" s="5" customFormat="1" x14ac:dyDescent="0.25">
      <c r="D408" s="49"/>
      <c r="O408" s="104"/>
      <c r="P408" s="9"/>
      <c r="Q408" s="9"/>
    </row>
    <row r="409" spans="4:17" s="5" customFormat="1" x14ac:dyDescent="0.25">
      <c r="D409" s="49"/>
      <c r="O409" s="104"/>
      <c r="P409" s="9"/>
      <c r="Q409" s="9"/>
    </row>
    <row r="410" spans="4:17" s="5" customFormat="1" x14ac:dyDescent="0.25">
      <c r="D410" s="49"/>
      <c r="O410" s="104"/>
      <c r="P410" s="9"/>
      <c r="Q410" s="9"/>
    </row>
    <row r="411" spans="4:17" s="5" customFormat="1" x14ac:dyDescent="0.25">
      <c r="D411" s="49"/>
      <c r="O411" s="104"/>
      <c r="P411" s="9"/>
      <c r="Q411" s="9"/>
    </row>
    <row r="412" spans="4:17" s="5" customFormat="1" x14ac:dyDescent="0.25">
      <c r="D412" s="49"/>
      <c r="O412" s="104"/>
      <c r="P412" s="9"/>
      <c r="Q412" s="9"/>
    </row>
    <row r="413" spans="4:17" s="5" customFormat="1" x14ac:dyDescent="0.25">
      <c r="D413" s="49"/>
      <c r="O413" s="104"/>
      <c r="P413" s="9"/>
      <c r="Q413" s="9"/>
    </row>
    <row r="414" spans="4:17" s="5" customFormat="1" x14ac:dyDescent="0.25">
      <c r="D414" s="49"/>
      <c r="O414" s="104"/>
      <c r="P414" s="9"/>
      <c r="Q414" s="9"/>
    </row>
    <row r="415" spans="4:17" s="5" customFormat="1" x14ac:dyDescent="0.25">
      <c r="D415" s="49"/>
      <c r="O415" s="104"/>
      <c r="P415" s="9"/>
      <c r="Q415" s="9"/>
    </row>
    <row r="416" spans="4:17" s="5" customFormat="1" x14ac:dyDescent="0.25">
      <c r="D416" s="49"/>
      <c r="O416" s="104"/>
      <c r="P416" s="9"/>
      <c r="Q416" s="9"/>
    </row>
    <row r="417" spans="4:17" s="5" customFormat="1" x14ac:dyDescent="0.25">
      <c r="D417" s="49"/>
      <c r="O417" s="104"/>
      <c r="P417" s="9"/>
      <c r="Q417" s="9"/>
    </row>
    <row r="418" spans="4:17" s="5" customFormat="1" x14ac:dyDescent="0.25">
      <c r="D418" s="49"/>
      <c r="O418" s="104"/>
      <c r="P418" s="9"/>
      <c r="Q418" s="9"/>
    </row>
    <row r="419" spans="4:17" s="5" customFormat="1" x14ac:dyDescent="0.25">
      <c r="D419" s="49"/>
      <c r="O419" s="104"/>
      <c r="P419" s="9"/>
      <c r="Q419" s="9"/>
    </row>
    <row r="420" spans="4:17" s="5" customFormat="1" x14ac:dyDescent="0.25">
      <c r="D420" s="49"/>
      <c r="O420" s="104"/>
      <c r="P420" s="9"/>
      <c r="Q420" s="9"/>
    </row>
    <row r="421" spans="4:17" s="5" customFormat="1" x14ac:dyDescent="0.25">
      <c r="D421" s="49"/>
      <c r="O421" s="104"/>
      <c r="P421" s="9"/>
      <c r="Q421" s="9"/>
    </row>
    <row r="422" spans="4:17" s="5" customFormat="1" x14ac:dyDescent="0.25">
      <c r="D422" s="49"/>
      <c r="O422" s="104"/>
      <c r="P422" s="9"/>
      <c r="Q422" s="9"/>
    </row>
    <row r="423" spans="4:17" s="5" customFormat="1" x14ac:dyDescent="0.25">
      <c r="D423" s="49"/>
      <c r="O423" s="104"/>
      <c r="P423" s="9"/>
      <c r="Q423" s="9"/>
    </row>
    <row r="424" spans="4:17" s="5" customFormat="1" x14ac:dyDescent="0.25">
      <c r="D424" s="49"/>
      <c r="O424" s="104"/>
      <c r="P424" s="9"/>
      <c r="Q424" s="9"/>
    </row>
    <row r="425" spans="4:17" s="5" customFormat="1" x14ac:dyDescent="0.25">
      <c r="D425" s="49"/>
      <c r="O425" s="104"/>
      <c r="P425" s="9"/>
      <c r="Q425" s="9"/>
    </row>
    <row r="426" spans="4:17" s="5" customFormat="1" x14ac:dyDescent="0.25">
      <c r="D426" s="49"/>
      <c r="O426" s="104"/>
      <c r="P426" s="9"/>
      <c r="Q426" s="9"/>
    </row>
    <row r="427" spans="4:17" s="5" customFormat="1" x14ac:dyDescent="0.25">
      <c r="D427" s="49"/>
      <c r="O427" s="104"/>
      <c r="P427" s="9"/>
      <c r="Q427" s="9"/>
    </row>
    <row r="428" spans="4:17" s="5" customFormat="1" x14ac:dyDescent="0.25">
      <c r="D428" s="49"/>
      <c r="O428" s="104"/>
      <c r="P428" s="9"/>
      <c r="Q428" s="9"/>
    </row>
    <row r="429" spans="4:17" s="5" customFormat="1" x14ac:dyDescent="0.25">
      <c r="D429" s="49"/>
      <c r="O429" s="104"/>
      <c r="P429" s="9"/>
      <c r="Q429" s="9"/>
    </row>
    <row r="430" spans="4:17" s="5" customFormat="1" x14ac:dyDescent="0.25">
      <c r="D430" s="49"/>
      <c r="O430" s="104"/>
      <c r="P430" s="9"/>
      <c r="Q430" s="9"/>
    </row>
    <row r="431" spans="4:17" s="5" customFormat="1" x14ac:dyDescent="0.25">
      <c r="D431" s="49"/>
      <c r="O431" s="104"/>
      <c r="P431" s="9"/>
      <c r="Q431" s="9"/>
    </row>
    <row r="432" spans="4:17" s="5" customFormat="1" x14ac:dyDescent="0.25">
      <c r="D432" s="49"/>
      <c r="O432" s="104"/>
      <c r="P432" s="9"/>
      <c r="Q432" s="9"/>
    </row>
    <row r="433" spans="4:17" s="5" customFormat="1" x14ac:dyDescent="0.25">
      <c r="D433" s="49"/>
      <c r="O433" s="104"/>
      <c r="P433" s="9"/>
      <c r="Q433" s="9"/>
    </row>
    <row r="434" spans="4:17" s="5" customFormat="1" x14ac:dyDescent="0.25">
      <c r="D434" s="49"/>
      <c r="O434" s="104"/>
      <c r="P434" s="9"/>
      <c r="Q434" s="9"/>
    </row>
    <row r="435" spans="4:17" s="5" customFormat="1" x14ac:dyDescent="0.25">
      <c r="D435" s="49"/>
      <c r="O435" s="104"/>
      <c r="P435" s="9"/>
      <c r="Q435" s="9"/>
    </row>
    <row r="436" spans="4:17" s="5" customFormat="1" x14ac:dyDescent="0.25">
      <c r="D436" s="49"/>
      <c r="O436" s="104"/>
      <c r="P436" s="9"/>
      <c r="Q436" s="9"/>
    </row>
    <row r="437" spans="4:17" s="5" customFormat="1" x14ac:dyDescent="0.25">
      <c r="D437" s="49"/>
      <c r="O437" s="104"/>
      <c r="P437" s="9"/>
      <c r="Q437" s="9"/>
    </row>
    <row r="438" spans="4:17" s="5" customFormat="1" x14ac:dyDescent="0.25">
      <c r="D438" s="49"/>
      <c r="O438" s="104"/>
      <c r="P438" s="9"/>
      <c r="Q438" s="9"/>
    </row>
    <row r="439" spans="4:17" s="5" customFormat="1" x14ac:dyDescent="0.25">
      <c r="D439" s="49"/>
      <c r="O439" s="104"/>
      <c r="P439" s="9"/>
      <c r="Q439" s="9"/>
    </row>
    <row r="440" spans="4:17" s="5" customFormat="1" x14ac:dyDescent="0.25">
      <c r="D440" s="49"/>
      <c r="O440" s="104"/>
      <c r="P440" s="9"/>
      <c r="Q440" s="9"/>
    </row>
    <row r="441" spans="4:17" s="5" customFormat="1" x14ac:dyDescent="0.25">
      <c r="D441" s="49"/>
      <c r="O441" s="104"/>
      <c r="P441" s="9"/>
      <c r="Q441" s="9"/>
    </row>
    <row r="442" spans="4:17" s="5" customFormat="1" x14ac:dyDescent="0.25">
      <c r="D442" s="49"/>
      <c r="O442" s="104"/>
      <c r="P442" s="9"/>
      <c r="Q442" s="9"/>
    </row>
    <row r="443" spans="4:17" s="5" customFormat="1" x14ac:dyDescent="0.25">
      <c r="D443" s="49"/>
      <c r="O443" s="104"/>
      <c r="P443" s="9"/>
      <c r="Q443" s="9"/>
    </row>
    <row r="444" spans="4:17" s="5" customFormat="1" x14ac:dyDescent="0.25">
      <c r="D444" s="49"/>
      <c r="O444" s="104"/>
      <c r="P444" s="9"/>
      <c r="Q444" s="9"/>
    </row>
    <row r="445" spans="4:17" s="5" customFormat="1" x14ac:dyDescent="0.25">
      <c r="D445" s="49"/>
      <c r="O445" s="104"/>
      <c r="P445" s="9"/>
      <c r="Q445" s="9"/>
    </row>
    <row r="446" spans="4:17" s="5" customFormat="1" x14ac:dyDescent="0.25">
      <c r="D446" s="49"/>
      <c r="O446" s="104"/>
      <c r="P446" s="9"/>
      <c r="Q446" s="9"/>
    </row>
    <row r="447" spans="4:17" s="5" customFormat="1" x14ac:dyDescent="0.25">
      <c r="D447" s="49"/>
      <c r="O447" s="104"/>
      <c r="P447" s="9"/>
      <c r="Q447" s="9"/>
    </row>
    <row r="448" spans="4:17" s="5" customFormat="1" x14ac:dyDescent="0.25">
      <c r="D448" s="49"/>
      <c r="O448" s="104"/>
      <c r="P448" s="9"/>
      <c r="Q448" s="9"/>
    </row>
    <row r="449" spans="4:17" s="5" customFormat="1" x14ac:dyDescent="0.25">
      <c r="D449" s="49"/>
      <c r="O449" s="104"/>
      <c r="P449" s="9"/>
      <c r="Q449" s="9"/>
    </row>
    <row r="450" spans="4:17" s="5" customFormat="1" x14ac:dyDescent="0.25">
      <c r="D450" s="49"/>
      <c r="O450" s="104"/>
      <c r="P450" s="9"/>
      <c r="Q450" s="9"/>
    </row>
    <row r="451" spans="4:17" s="5" customFormat="1" x14ac:dyDescent="0.25">
      <c r="D451" s="49"/>
      <c r="O451" s="104"/>
      <c r="P451" s="9"/>
      <c r="Q451" s="9"/>
    </row>
    <row r="452" spans="4:17" s="5" customFormat="1" x14ac:dyDescent="0.25">
      <c r="D452" s="49"/>
      <c r="O452" s="104"/>
      <c r="P452" s="9"/>
      <c r="Q452" s="9"/>
    </row>
    <row r="453" spans="4:17" s="5" customFormat="1" x14ac:dyDescent="0.25">
      <c r="D453" s="49"/>
      <c r="O453" s="104"/>
      <c r="P453" s="9"/>
      <c r="Q453" s="9"/>
    </row>
    <row r="454" spans="4:17" s="5" customFormat="1" x14ac:dyDescent="0.25">
      <c r="D454" s="49"/>
      <c r="O454" s="104"/>
      <c r="P454" s="9"/>
      <c r="Q454" s="9"/>
    </row>
    <row r="455" spans="4:17" s="5" customFormat="1" x14ac:dyDescent="0.25">
      <c r="D455" s="49"/>
      <c r="O455" s="104"/>
      <c r="P455" s="9"/>
      <c r="Q455" s="9"/>
    </row>
    <row r="456" spans="4:17" s="5" customFormat="1" x14ac:dyDescent="0.25">
      <c r="D456" s="49"/>
      <c r="O456" s="104"/>
      <c r="P456" s="9"/>
      <c r="Q456" s="9"/>
    </row>
    <row r="457" spans="4:17" s="5" customFormat="1" x14ac:dyDescent="0.25">
      <c r="D457" s="49"/>
      <c r="O457" s="104"/>
      <c r="P457" s="9"/>
      <c r="Q457" s="9"/>
    </row>
    <row r="458" spans="4:17" s="5" customFormat="1" x14ac:dyDescent="0.25">
      <c r="D458" s="49"/>
      <c r="O458" s="104"/>
      <c r="P458" s="9"/>
      <c r="Q458" s="9"/>
    </row>
    <row r="459" spans="4:17" s="5" customFormat="1" x14ac:dyDescent="0.25">
      <c r="D459" s="49"/>
      <c r="O459" s="104"/>
      <c r="P459" s="9"/>
      <c r="Q459" s="9"/>
    </row>
    <row r="460" spans="4:17" s="5" customFormat="1" x14ac:dyDescent="0.25">
      <c r="D460" s="49"/>
      <c r="O460" s="104"/>
      <c r="P460" s="9"/>
      <c r="Q460" s="9"/>
    </row>
    <row r="461" spans="4:17" s="5" customFormat="1" x14ac:dyDescent="0.25">
      <c r="D461" s="49"/>
      <c r="O461" s="104"/>
      <c r="P461" s="9"/>
      <c r="Q461" s="9"/>
    </row>
    <row r="462" spans="4:17" s="5" customFormat="1" x14ac:dyDescent="0.25">
      <c r="D462" s="49"/>
      <c r="O462" s="104"/>
      <c r="P462" s="9"/>
      <c r="Q462" s="9"/>
    </row>
    <row r="463" spans="4:17" s="5" customFormat="1" x14ac:dyDescent="0.25">
      <c r="D463" s="49"/>
      <c r="O463" s="104"/>
      <c r="P463" s="9"/>
      <c r="Q463" s="9"/>
    </row>
    <row r="464" spans="4:17" s="5" customFormat="1" x14ac:dyDescent="0.25">
      <c r="D464" s="49"/>
      <c r="O464" s="104"/>
      <c r="P464" s="9"/>
      <c r="Q464" s="9"/>
    </row>
    <row r="465" spans="4:17" s="5" customFormat="1" x14ac:dyDescent="0.25">
      <c r="D465" s="49"/>
      <c r="O465" s="104"/>
      <c r="P465" s="9"/>
      <c r="Q465" s="9"/>
    </row>
    <row r="466" spans="4:17" s="5" customFormat="1" x14ac:dyDescent="0.25">
      <c r="D466" s="49"/>
      <c r="O466" s="104"/>
      <c r="P466" s="9"/>
      <c r="Q466" s="9"/>
    </row>
    <row r="467" spans="4:17" s="5" customFormat="1" x14ac:dyDescent="0.25">
      <c r="D467" s="49"/>
      <c r="O467" s="104"/>
      <c r="P467" s="9"/>
      <c r="Q467" s="9"/>
    </row>
    <row r="468" spans="4:17" s="5" customFormat="1" x14ac:dyDescent="0.25">
      <c r="D468" s="49"/>
      <c r="O468" s="104"/>
      <c r="P468" s="9"/>
      <c r="Q468" s="9"/>
    </row>
    <row r="469" spans="4:17" s="5" customFormat="1" x14ac:dyDescent="0.25">
      <c r="D469" s="49"/>
      <c r="O469" s="104"/>
      <c r="P469" s="9"/>
      <c r="Q469" s="9"/>
    </row>
    <row r="470" spans="4:17" s="5" customFormat="1" x14ac:dyDescent="0.25">
      <c r="D470" s="49"/>
      <c r="O470" s="104"/>
      <c r="P470" s="9"/>
      <c r="Q470" s="9"/>
    </row>
    <row r="471" spans="4:17" s="5" customFormat="1" x14ac:dyDescent="0.25">
      <c r="D471" s="49"/>
      <c r="O471" s="104"/>
      <c r="P471" s="9"/>
      <c r="Q471" s="9"/>
    </row>
    <row r="472" spans="4:17" s="5" customFormat="1" x14ac:dyDescent="0.25">
      <c r="D472" s="49"/>
      <c r="O472" s="104"/>
      <c r="P472" s="9"/>
      <c r="Q472" s="9"/>
    </row>
    <row r="473" spans="4:17" s="5" customFormat="1" x14ac:dyDescent="0.25">
      <c r="D473" s="49"/>
      <c r="O473" s="104"/>
      <c r="P473" s="9"/>
      <c r="Q473" s="9"/>
    </row>
    <row r="474" spans="4:17" s="5" customFormat="1" x14ac:dyDescent="0.25">
      <c r="D474" s="49"/>
      <c r="O474" s="104"/>
      <c r="P474" s="9"/>
      <c r="Q474" s="9"/>
    </row>
    <row r="475" spans="4:17" s="5" customFormat="1" x14ac:dyDescent="0.25">
      <c r="D475" s="49"/>
      <c r="O475" s="104"/>
      <c r="P475" s="9"/>
      <c r="Q475" s="9"/>
    </row>
    <row r="476" spans="4:17" s="5" customFormat="1" x14ac:dyDescent="0.25">
      <c r="D476" s="49"/>
      <c r="O476" s="104"/>
      <c r="P476" s="9"/>
      <c r="Q476" s="9"/>
    </row>
    <row r="477" spans="4:17" s="5" customFormat="1" x14ac:dyDescent="0.25">
      <c r="D477" s="49"/>
      <c r="O477" s="104"/>
      <c r="P477" s="9"/>
      <c r="Q477" s="9"/>
    </row>
    <row r="478" spans="4:17" s="5" customFormat="1" x14ac:dyDescent="0.25">
      <c r="D478" s="49"/>
      <c r="O478" s="104"/>
      <c r="P478" s="9"/>
      <c r="Q478" s="9"/>
    </row>
    <row r="479" spans="4:17" s="5" customFormat="1" x14ac:dyDescent="0.25">
      <c r="D479" s="49"/>
      <c r="O479" s="104"/>
      <c r="P479" s="9"/>
      <c r="Q479" s="9"/>
    </row>
    <row r="480" spans="4:17" s="5" customFormat="1" x14ac:dyDescent="0.25">
      <c r="D480" s="49"/>
      <c r="O480" s="104"/>
      <c r="P480" s="9"/>
      <c r="Q480" s="9"/>
    </row>
    <row r="481" spans="4:17" s="5" customFormat="1" x14ac:dyDescent="0.25">
      <c r="D481" s="49"/>
      <c r="O481" s="104"/>
      <c r="P481" s="9"/>
      <c r="Q481" s="9"/>
    </row>
    <row r="482" spans="4:17" s="5" customFormat="1" x14ac:dyDescent="0.25">
      <c r="D482" s="49"/>
      <c r="O482" s="104"/>
      <c r="P482" s="9"/>
      <c r="Q482" s="9"/>
    </row>
    <row r="483" spans="4:17" s="5" customFormat="1" x14ac:dyDescent="0.25">
      <c r="D483" s="49"/>
      <c r="O483" s="104"/>
      <c r="P483" s="9"/>
      <c r="Q483" s="9"/>
    </row>
    <row r="484" spans="4:17" s="5" customFormat="1" x14ac:dyDescent="0.25">
      <c r="D484" s="49"/>
      <c r="O484" s="104"/>
      <c r="P484" s="9"/>
      <c r="Q484" s="9"/>
    </row>
    <row r="485" spans="4:17" s="5" customFormat="1" x14ac:dyDescent="0.25">
      <c r="D485" s="49"/>
      <c r="O485" s="104"/>
      <c r="P485" s="9"/>
      <c r="Q485" s="9"/>
    </row>
    <row r="486" spans="4:17" s="5" customFormat="1" x14ac:dyDescent="0.25">
      <c r="D486" s="49"/>
      <c r="O486" s="104"/>
      <c r="P486" s="9"/>
      <c r="Q486" s="9"/>
    </row>
    <row r="487" spans="4:17" s="5" customFormat="1" x14ac:dyDescent="0.25">
      <c r="D487" s="49"/>
      <c r="O487" s="104"/>
      <c r="P487" s="9"/>
      <c r="Q487" s="9"/>
    </row>
    <row r="488" spans="4:17" s="5" customFormat="1" x14ac:dyDescent="0.25">
      <c r="D488" s="49"/>
      <c r="O488" s="104"/>
      <c r="P488" s="9"/>
      <c r="Q488" s="9"/>
    </row>
    <row r="489" spans="4:17" s="5" customFormat="1" x14ac:dyDescent="0.25">
      <c r="D489" s="49"/>
      <c r="O489" s="104"/>
      <c r="P489" s="9"/>
      <c r="Q489" s="9"/>
    </row>
    <row r="490" spans="4:17" s="5" customFormat="1" x14ac:dyDescent="0.25">
      <c r="D490" s="49"/>
      <c r="O490" s="104"/>
      <c r="P490" s="9"/>
      <c r="Q490" s="9"/>
    </row>
    <row r="491" spans="4:17" s="5" customFormat="1" x14ac:dyDescent="0.25">
      <c r="D491" s="49"/>
      <c r="O491" s="104"/>
      <c r="P491" s="9"/>
      <c r="Q491" s="9"/>
    </row>
    <row r="492" spans="4:17" s="5" customFormat="1" x14ac:dyDescent="0.25">
      <c r="D492" s="49"/>
      <c r="O492" s="104"/>
      <c r="P492" s="9"/>
      <c r="Q492" s="9"/>
    </row>
    <row r="493" spans="4:17" s="5" customFormat="1" x14ac:dyDescent="0.25">
      <c r="D493" s="49"/>
      <c r="O493" s="104"/>
      <c r="P493" s="9"/>
      <c r="Q493" s="9"/>
    </row>
    <row r="494" spans="4:17" s="5" customFormat="1" x14ac:dyDescent="0.25">
      <c r="D494" s="49"/>
      <c r="O494" s="104"/>
      <c r="P494" s="9"/>
      <c r="Q494" s="9"/>
    </row>
    <row r="495" spans="4:17" s="5" customFormat="1" x14ac:dyDescent="0.25">
      <c r="D495" s="49"/>
      <c r="O495" s="104"/>
      <c r="P495" s="9"/>
      <c r="Q495" s="9"/>
    </row>
    <row r="496" spans="4:17" s="5" customFormat="1" x14ac:dyDescent="0.25">
      <c r="D496" s="49"/>
      <c r="O496" s="104"/>
      <c r="P496" s="9"/>
      <c r="Q496" s="9"/>
    </row>
    <row r="497" spans="4:17" s="5" customFormat="1" x14ac:dyDescent="0.25">
      <c r="D497" s="49"/>
      <c r="O497" s="104"/>
      <c r="P497" s="9"/>
      <c r="Q497" s="9"/>
    </row>
    <row r="498" spans="4:17" s="5" customFormat="1" x14ac:dyDescent="0.25">
      <c r="D498" s="49"/>
      <c r="O498" s="104"/>
      <c r="P498" s="9"/>
      <c r="Q498" s="9"/>
    </row>
    <row r="499" spans="4:17" s="5" customFormat="1" x14ac:dyDescent="0.25">
      <c r="D499" s="49"/>
      <c r="O499" s="104"/>
      <c r="P499" s="9"/>
      <c r="Q499" s="9"/>
    </row>
    <row r="500" spans="4:17" s="5" customFormat="1" x14ac:dyDescent="0.25">
      <c r="D500" s="49"/>
      <c r="O500" s="104"/>
      <c r="P500" s="9"/>
      <c r="Q500" s="9"/>
    </row>
    <row r="501" spans="4:17" s="5" customFormat="1" x14ac:dyDescent="0.25">
      <c r="D501" s="49"/>
      <c r="O501" s="104"/>
      <c r="P501" s="9"/>
      <c r="Q501" s="9"/>
    </row>
    <row r="502" spans="4:17" s="5" customFormat="1" x14ac:dyDescent="0.25">
      <c r="D502" s="49"/>
      <c r="O502" s="104"/>
      <c r="P502" s="9"/>
      <c r="Q502" s="9"/>
    </row>
    <row r="503" spans="4:17" s="5" customFormat="1" x14ac:dyDescent="0.25">
      <c r="D503" s="49"/>
      <c r="O503" s="104"/>
      <c r="P503" s="9"/>
      <c r="Q503" s="9"/>
    </row>
    <row r="504" spans="4:17" s="5" customFormat="1" x14ac:dyDescent="0.25">
      <c r="D504" s="49"/>
      <c r="O504" s="104"/>
      <c r="P504" s="9"/>
      <c r="Q504" s="9"/>
    </row>
    <row r="505" spans="4:17" s="5" customFormat="1" x14ac:dyDescent="0.25">
      <c r="D505" s="49"/>
      <c r="O505" s="104"/>
      <c r="P505" s="9"/>
      <c r="Q505" s="9"/>
    </row>
    <row r="506" spans="4:17" s="5" customFormat="1" x14ac:dyDescent="0.25">
      <c r="D506" s="49"/>
      <c r="O506" s="104"/>
      <c r="P506" s="9"/>
      <c r="Q506" s="9"/>
    </row>
    <row r="507" spans="4:17" s="5" customFormat="1" x14ac:dyDescent="0.25">
      <c r="D507" s="49"/>
      <c r="O507" s="104"/>
      <c r="P507" s="9"/>
      <c r="Q507" s="9"/>
    </row>
    <row r="508" spans="4:17" s="5" customFormat="1" x14ac:dyDescent="0.25">
      <c r="D508" s="49"/>
      <c r="O508" s="104"/>
      <c r="P508" s="9"/>
      <c r="Q508" s="9"/>
    </row>
    <row r="509" spans="4:17" s="5" customFormat="1" x14ac:dyDescent="0.25">
      <c r="D509" s="49"/>
      <c r="O509" s="104"/>
      <c r="P509" s="9"/>
      <c r="Q509" s="9"/>
    </row>
    <row r="510" spans="4:17" s="5" customFormat="1" x14ac:dyDescent="0.25">
      <c r="D510" s="49"/>
      <c r="O510" s="104"/>
      <c r="P510" s="9"/>
      <c r="Q510" s="9"/>
    </row>
    <row r="511" spans="4:17" s="5" customFormat="1" x14ac:dyDescent="0.25">
      <c r="D511" s="49"/>
      <c r="O511" s="104"/>
      <c r="P511" s="9"/>
      <c r="Q511" s="9"/>
    </row>
    <row r="512" spans="4:17" s="5" customFormat="1" x14ac:dyDescent="0.25">
      <c r="D512" s="49"/>
      <c r="O512" s="104"/>
      <c r="P512" s="9"/>
      <c r="Q512" s="9"/>
    </row>
    <row r="513" spans="4:17" s="5" customFormat="1" x14ac:dyDescent="0.25">
      <c r="D513" s="49"/>
      <c r="O513" s="104"/>
      <c r="P513" s="9"/>
      <c r="Q513" s="9"/>
    </row>
    <row r="514" spans="4:17" s="5" customFormat="1" x14ac:dyDescent="0.25">
      <c r="D514" s="49"/>
      <c r="O514" s="104"/>
      <c r="P514" s="9"/>
      <c r="Q514" s="9"/>
    </row>
    <row r="515" spans="4:17" s="5" customFormat="1" x14ac:dyDescent="0.25">
      <c r="D515" s="49"/>
      <c r="O515" s="104"/>
      <c r="P515" s="9"/>
      <c r="Q515" s="9"/>
    </row>
    <row r="516" spans="4:17" s="5" customFormat="1" x14ac:dyDescent="0.25">
      <c r="D516" s="49"/>
      <c r="O516" s="104"/>
      <c r="P516" s="9"/>
      <c r="Q516" s="9"/>
    </row>
    <row r="517" spans="4:17" s="5" customFormat="1" x14ac:dyDescent="0.25">
      <c r="D517" s="49"/>
      <c r="O517" s="104"/>
      <c r="P517" s="9"/>
      <c r="Q517" s="9"/>
    </row>
    <row r="518" spans="4:17" s="5" customFormat="1" x14ac:dyDescent="0.25">
      <c r="D518" s="49"/>
      <c r="O518" s="104"/>
      <c r="P518" s="9"/>
      <c r="Q518" s="9"/>
    </row>
    <row r="519" spans="4:17" s="5" customFormat="1" x14ac:dyDescent="0.25">
      <c r="D519" s="49"/>
      <c r="O519" s="104"/>
      <c r="P519" s="9"/>
      <c r="Q519" s="9"/>
    </row>
    <row r="520" spans="4:17" s="5" customFormat="1" x14ac:dyDescent="0.25">
      <c r="D520" s="49"/>
      <c r="O520" s="104"/>
      <c r="P520" s="9"/>
      <c r="Q520" s="9"/>
    </row>
    <row r="521" spans="4:17" s="5" customFormat="1" x14ac:dyDescent="0.25">
      <c r="D521" s="49"/>
      <c r="O521" s="104"/>
      <c r="P521" s="9"/>
      <c r="Q521" s="9"/>
    </row>
    <row r="522" spans="4:17" s="5" customFormat="1" x14ac:dyDescent="0.25">
      <c r="D522" s="49"/>
      <c r="O522" s="104"/>
      <c r="P522" s="9"/>
      <c r="Q522" s="9"/>
    </row>
    <row r="523" spans="4:17" s="5" customFormat="1" x14ac:dyDescent="0.25">
      <c r="D523" s="49"/>
      <c r="O523" s="104"/>
      <c r="P523" s="9"/>
      <c r="Q523" s="9"/>
    </row>
    <row r="524" spans="4:17" s="5" customFormat="1" x14ac:dyDescent="0.25">
      <c r="D524" s="49"/>
      <c r="O524" s="104"/>
      <c r="P524" s="9"/>
      <c r="Q524" s="9"/>
    </row>
    <row r="525" spans="4:17" s="5" customFormat="1" x14ac:dyDescent="0.25">
      <c r="D525" s="49"/>
      <c r="O525" s="104"/>
      <c r="P525" s="9"/>
      <c r="Q525" s="9"/>
    </row>
    <row r="526" spans="4:17" s="5" customFormat="1" x14ac:dyDescent="0.25">
      <c r="D526" s="49"/>
      <c r="O526" s="104"/>
      <c r="P526" s="9"/>
      <c r="Q526" s="9"/>
    </row>
    <row r="527" spans="4:17" s="5" customFormat="1" x14ac:dyDescent="0.25">
      <c r="D527" s="49"/>
      <c r="O527" s="104"/>
      <c r="P527" s="9"/>
      <c r="Q527" s="9"/>
    </row>
    <row r="528" spans="4:17" s="5" customFormat="1" x14ac:dyDescent="0.25">
      <c r="D528" s="49"/>
      <c r="O528" s="104"/>
      <c r="P528" s="9"/>
      <c r="Q528" s="9"/>
    </row>
    <row r="529" spans="4:17" s="5" customFormat="1" x14ac:dyDescent="0.25">
      <c r="D529" s="49"/>
      <c r="O529" s="104"/>
      <c r="P529" s="9"/>
      <c r="Q529" s="9"/>
    </row>
    <row r="530" spans="4:17" s="5" customFormat="1" x14ac:dyDescent="0.25">
      <c r="D530" s="49"/>
      <c r="O530" s="104"/>
      <c r="P530" s="9"/>
      <c r="Q530" s="9"/>
    </row>
    <row r="531" spans="4:17" s="5" customFormat="1" x14ac:dyDescent="0.25">
      <c r="D531" s="49"/>
      <c r="O531" s="104"/>
      <c r="P531" s="9"/>
      <c r="Q531" s="9"/>
    </row>
    <row r="532" spans="4:17" s="5" customFormat="1" x14ac:dyDescent="0.25">
      <c r="D532" s="49"/>
      <c r="O532" s="104"/>
      <c r="P532" s="9"/>
      <c r="Q532" s="9"/>
    </row>
    <row r="533" spans="4:17" s="5" customFormat="1" x14ac:dyDescent="0.25">
      <c r="D533" s="49"/>
      <c r="O533" s="104"/>
      <c r="P533" s="9"/>
      <c r="Q533" s="9"/>
    </row>
    <row r="534" spans="4:17" s="5" customFormat="1" x14ac:dyDescent="0.25">
      <c r="D534" s="49"/>
      <c r="O534" s="104"/>
      <c r="P534" s="9"/>
      <c r="Q534" s="9"/>
    </row>
    <row r="535" spans="4:17" s="5" customFormat="1" x14ac:dyDescent="0.25">
      <c r="D535" s="49"/>
      <c r="O535" s="104"/>
      <c r="P535" s="9"/>
      <c r="Q535" s="9"/>
    </row>
    <row r="536" spans="4:17" s="5" customFormat="1" x14ac:dyDescent="0.25">
      <c r="D536" s="49"/>
      <c r="O536" s="104"/>
      <c r="P536" s="9"/>
      <c r="Q536" s="9"/>
    </row>
    <row r="537" spans="4:17" s="5" customFormat="1" x14ac:dyDescent="0.25">
      <c r="D537" s="49"/>
      <c r="O537" s="104"/>
      <c r="P537" s="9"/>
      <c r="Q537" s="9"/>
    </row>
    <row r="538" spans="4:17" s="5" customFormat="1" x14ac:dyDescent="0.25">
      <c r="D538" s="49"/>
      <c r="O538" s="104"/>
      <c r="P538" s="9"/>
      <c r="Q538" s="9"/>
    </row>
    <row r="539" spans="4:17" s="5" customFormat="1" x14ac:dyDescent="0.25">
      <c r="D539" s="49"/>
      <c r="O539" s="104"/>
      <c r="P539" s="9"/>
      <c r="Q539" s="9"/>
    </row>
    <row r="540" spans="4:17" s="5" customFormat="1" x14ac:dyDescent="0.25">
      <c r="D540" s="49"/>
      <c r="O540" s="104"/>
      <c r="P540" s="9"/>
      <c r="Q540" s="9"/>
    </row>
    <row r="541" spans="4:17" s="5" customFormat="1" x14ac:dyDescent="0.25">
      <c r="D541" s="49"/>
      <c r="O541" s="104"/>
      <c r="P541" s="9"/>
      <c r="Q541" s="9"/>
    </row>
    <row r="542" spans="4:17" s="5" customFormat="1" x14ac:dyDescent="0.25">
      <c r="D542" s="49"/>
      <c r="O542" s="104"/>
      <c r="P542" s="9"/>
      <c r="Q542" s="9"/>
    </row>
    <row r="543" spans="4:17" s="5" customFormat="1" x14ac:dyDescent="0.25">
      <c r="D543" s="49"/>
      <c r="O543" s="104"/>
      <c r="P543" s="9"/>
      <c r="Q543" s="9"/>
    </row>
    <row r="544" spans="4:17" s="5" customFormat="1" x14ac:dyDescent="0.25">
      <c r="D544" s="49"/>
      <c r="O544" s="104"/>
      <c r="P544" s="9"/>
      <c r="Q544" s="9"/>
    </row>
    <row r="545" spans="4:17" s="5" customFormat="1" x14ac:dyDescent="0.25">
      <c r="D545" s="49"/>
      <c r="O545" s="104"/>
      <c r="P545" s="9"/>
      <c r="Q545" s="9"/>
    </row>
    <row r="546" spans="4:17" s="5" customFormat="1" x14ac:dyDescent="0.25">
      <c r="D546" s="49"/>
      <c r="O546" s="104"/>
      <c r="P546" s="9"/>
      <c r="Q546" s="9"/>
    </row>
    <row r="547" spans="4:17" s="5" customFormat="1" x14ac:dyDescent="0.25">
      <c r="D547" s="49"/>
      <c r="O547" s="104"/>
      <c r="P547" s="9"/>
      <c r="Q547" s="9"/>
    </row>
    <row r="548" spans="4:17" s="5" customFormat="1" x14ac:dyDescent="0.25">
      <c r="D548" s="49"/>
      <c r="O548" s="104"/>
      <c r="P548" s="9"/>
      <c r="Q548" s="9"/>
    </row>
    <row r="549" spans="4:17" s="5" customFormat="1" x14ac:dyDescent="0.25">
      <c r="D549" s="49"/>
      <c r="O549" s="104"/>
      <c r="P549" s="9"/>
      <c r="Q549" s="9"/>
    </row>
    <row r="550" spans="4:17" s="5" customFormat="1" x14ac:dyDescent="0.25">
      <c r="D550" s="49"/>
      <c r="O550" s="104"/>
      <c r="P550" s="9"/>
      <c r="Q550" s="9"/>
    </row>
    <row r="551" spans="4:17" s="5" customFormat="1" x14ac:dyDescent="0.25">
      <c r="D551" s="49"/>
      <c r="O551" s="104"/>
      <c r="P551" s="9"/>
      <c r="Q551" s="9"/>
    </row>
    <row r="552" spans="4:17" s="5" customFormat="1" x14ac:dyDescent="0.25">
      <c r="D552" s="49"/>
      <c r="O552" s="104"/>
      <c r="P552" s="9"/>
      <c r="Q552" s="9"/>
    </row>
    <row r="553" spans="4:17" s="5" customFormat="1" x14ac:dyDescent="0.25">
      <c r="D553" s="49"/>
      <c r="O553" s="104"/>
      <c r="P553" s="9"/>
      <c r="Q553" s="9"/>
    </row>
    <row r="554" spans="4:17" s="5" customFormat="1" x14ac:dyDescent="0.25">
      <c r="D554" s="49"/>
      <c r="O554" s="104"/>
      <c r="P554" s="9"/>
      <c r="Q554" s="9"/>
    </row>
    <row r="555" spans="4:17" s="5" customFormat="1" x14ac:dyDescent="0.25">
      <c r="D555" s="49"/>
      <c r="O555" s="104"/>
      <c r="P555" s="9"/>
      <c r="Q555" s="9"/>
    </row>
    <row r="556" spans="4:17" s="5" customFormat="1" x14ac:dyDescent="0.25">
      <c r="D556" s="49"/>
      <c r="O556" s="104"/>
      <c r="P556" s="9"/>
      <c r="Q556" s="9"/>
    </row>
    <row r="557" spans="4:17" s="5" customFormat="1" x14ac:dyDescent="0.25">
      <c r="D557" s="49"/>
      <c r="O557" s="104"/>
      <c r="P557" s="9"/>
      <c r="Q557" s="9"/>
    </row>
    <row r="558" spans="4:17" s="5" customFormat="1" x14ac:dyDescent="0.25">
      <c r="D558" s="49"/>
      <c r="O558" s="104"/>
      <c r="P558" s="9"/>
      <c r="Q558" s="9"/>
    </row>
    <row r="559" spans="4:17" s="5" customFormat="1" x14ac:dyDescent="0.25">
      <c r="D559" s="49"/>
      <c r="O559" s="104"/>
      <c r="P559" s="9"/>
      <c r="Q559" s="9"/>
    </row>
    <row r="560" spans="4:17" s="5" customFormat="1" x14ac:dyDescent="0.25">
      <c r="D560" s="49"/>
      <c r="O560" s="104"/>
      <c r="P560" s="9"/>
      <c r="Q560" s="9"/>
    </row>
    <row r="561" spans="4:17" s="5" customFormat="1" x14ac:dyDescent="0.25">
      <c r="D561" s="49"/>
      <c r="O561" s="104"/>
      <c r="P561" s="9"/>
      <c r="Q561" s="9"/>
    </row>
    <row r="562" spans="4:17" s="5" customFormat="1" x14ac:dyDescent="0.25">
      <c r="D562" s="49"/>
      <c r="O562" s="104"/>
      <c r="P562" s="9"/>
      <c r="Q562" s="9"/>
    </row>
    <row r="563" spans="4:17" s="5" customFormat="1" x14ac:dyDescent="0.25">
      <c r="D563" s="49"/>
      <c r="O563" s="104"/>
      <c r="P563" s="9"/>
      <c r="Q563" s="9"/>
    </row>
    <row r="564" spans="4:17" s="5" customFormat="1" x14ac:dyDescent="0.25">
      <c r="D564" s="49"/>
      <c r="O564" s="104"/>
      <c r="P564" s="9"/>
      <c r="Q564" s="9"/>
    </row>
    <row r="565" spans="4:17" s="5" customFormat="1" x14ac:dyDescent="0.25">
      <c r="D565" s="49"/>
      <c r="O565" s="104"/>
      <c r="P565" s="9"/>
      <c r="Q565" s="9"/>
    </row>
    <row r="566" spans="4:17" s="5" customFormat="1" x14ac:dyDescent="0.25">
      <c r="D566" s="49"/>
      <c r="O566" s="104"/>
      <c r="P566" s="9"/>
      <c r="Q566" s="9"/>
    </row>
    <row r="567" spans="4:17" s="5" customFormat="1" x14ac:dyDescent="0.25">
      <c r="D567" s="49"/>
      <c r="O567" s="104"/>
      <c r="P567" s="9"/>
      <c r="Q567" s="9"/>
    </row>
    <row r="568" spans="4:17" s="5" customFormat="1" x14ac:dyDescent="0.25">
      <c r="D568" s="49"/>
      <c r="O568" s="104"/>
      <c r="P568" s="9"/>
      <c r="Q568" s="9"/>
    </row>
    <row r="569" spans="4:17" s="5" customFormat="1" x14ac:dyDescent="0.25">
      <c r="D569" s="49"/>
      <c r="O569" s="104"/>
      <c r="P569" s="9"/>
      <c r="Q569" s="9"/>
    </row>
    <row r="570" spans="4:17" s="5" customFormat="1" x14ac:dyDescent="0.25">
      <c r="D570" s="49"/>
      <c r="O570" s="104"/>
      <c r="P570" s="9"/>
      <c r="Q570" s="9"/>
    </row>
    <row r="571" spans="4:17" s="5" customFormat="1" x14ac:dyDescent="0.25">
      <c r="D571" s="49"/>
      <c r="O571" s="104"/>
      <c r="P571" s="9"/>
      <c r="Q571" s="9"/>
    </row>
    <row r="572" spans="4:17" s="5" customFormat="1" x14ac:dyDescent="0.25">
      <c r="D572" s="49"/>
      <c r="O572" s="104"/>
      <c r="P572" s="9"/>
      <c r="Q572" s="9"/>
    </row>
    <row r="573" spans="4:17" s="5" customFormat="1" x14ac:dyDescent="0.25">
      <c r="D573" s="49"/>
      <c r="O573" s="104"/>
      <c r="P573" s="9"/>
      <c r="Q573" s="9"/>
    </row>
    <row r="574" spans="4:17" s="5" customFormat="1" x14ac:dyDescent="0.25">
      <c r="D574" s="49"/>
      <c r="O574" s="104"/>
      <c r="P574" s="9"/>
      <c r="Q574" s="9"/>
    </row>
    <row r="575" spans="4:17" s="5" customFormat="1" x14ac:dyDescent="0.25">
      <c r="D575" s="49"/>
      <c r="O575" s="104"/>
      <c r="P575" s="9"/>
      <c r="Q575" s="9"/>
    </row>
    <row r="576" spans="4:17" s="5" customFormat="1" x14ac:dyDescent="0.25">
      <c r="D576" s="49"/>
      <c r="O576" s="104"/>
      <c r="P576" s="9"/>
      <c r="Q576" s="9"/>
    </row>
    <row r="577" spans="4:17" s="5" customFormat="1" x14ac:dyDescent="0.25">
      <c r="D577" s="49"/>
      <c r="O577" s="104"/>
      <c r="P577" s="9"/>
      <c r="Q577" s="9"/>
    </row>
    <row r="578" spans="4:17" s="5" customFormat="1" x14ac:dyDescent="0.25">
      <c r="D578" s="49"/>
      <c r="O578" s="104"/>
      <c r="P578" s="9"/>
      <c r="Q578" s="9"/>
    </row>
    <row r="579" spans="4:17" s="5" customFormat="1" x14ac:dyDescent="0.25">
      <c r="D579" s="49"/>
      <c r="O579" s="104"/>
      <c r="P579" s="9"/>
      <c r="Q579" s="9"/>
    </row>
    <row r="580" spans="4:17" s="5" customFormat="1" x14ac:dyDescent="0.25">
      <c r="D580" s="49"/>
      <c r="O580" s="104"/>
      <c r="P580" s="9"/>
      <c r="Q580" s="9"/>
    </row>
    <row r="581" spans="4:17" s="5" customFormat="1" x14ac:dyDescent="0.25">
      <c r="D581" s="49"/>
      <c r="O581" s="104"/>
      <c r="P581" s="9"/>
      <c r="Q581" s="9"/>
    </row>
    <row r="582" spans="4:17" s="5" customFormat="1" x14ac:dyDescent="0.25">
      <c r="D582" s="49"/>
      <c r="O582" s="104"/>
      <c r="P582" s="9"/>
      <c r="Q582" s="9"/>
    </row>
    <row r="583" spans="4:17" s="5" customFormat="1" x14ac:dyDescent="0.25">
      <c r="D583" s="49"/>
      <c r="O583" s="104"/>
      <c r="P583" s="9"/>
      <c r="Q583" s="9"/>
    </row>
    <row r="584" spans="4:17" s="5" customFormat="1" x14ac:dyDescent="0.25">
      <c r="D584" s="49"/>
      <c r="O584" s="104"/>
      <c r="P584" s="9"/>
      <c r="Q584" s="9"/>
    </row>
    <row r="585" spans="4:17" s="5" customFormat="1" x14ac:dyDescent="0.25">
      <c r="D585" s="49"/>
      <c r="O585" s="104"/>
      <c r="P585" s="9"/>
      <c r="Q585" s="9"/>
    </row>
    <row r="586" spans="4:17" s="5" customFormat="1" x14ac:dyDescent="0.25">
      <c r="D586" s="49"/>
      <c r="O586" s="104"/>
      <c r="P586" s="9"/>
      <c r="Q586" s="9"/>
    </row>
    <row r="587" spans="4:17" s="5" customFormat="1" x14ac:dyDescent="0.25">
      <c r="D587" s="49"/>
      <c r="O587" s="104"/>
      <c r="P587" s="9"/>
      <c r="Q587" s="9"/>
    </row>
    <row r="588" spans="4:17" s="5" customFormat="1" x14ac:dyDescent="0.25">
      <c r="D588" s="49"/>
      <c r="O588" s="104"/>
      <c r="P588" s="9"/>
      <c r="Q588" s="9"/>
    </row>
    <row r="589" spans="4:17" s="5" customFormat="1" x14ac:dyDescent="0.25">
      <c r="D589" s="49"/>
      <c r="O589" s="104"/>
      <c r="P589" s="9"/>
      <c r="Q589" s="9"/>
    </row>
    <row r="590" spans="4:17" s="5" customFormat="1" x14ac:dyDescent="0.25">
      <c r="D590" s="49"/>
      <c r="O590" s="104"/>
      <c r="P590" s="9"/>
      <c r="Q590" s="9"/>
    </row>
    <row r="591" spans="4:17" s="5" customFormat="1" x14ac:dyDescent="0.25">
      <c r="D591" s="49"/>
      <c r="O591" s="104"/>
      <c r="P591" s="9"/>
      <c r="Q591" s="9"/>
    </row>
    <row r="592" spans="4:17" s="5" customFormat="1" x14ac:dyDescent="0.25">
      <c r="D592" s="49"/>
      <c r="O592" s="104"/>
      <c r="P592" s="9"/>
      <c r="Q592" s="9"/>
    </row>
    <row r="593" spans="4:17" s="5" customFormat="1" x14ac:dyDescent="0.25">
      <c r="D593" s="49"/>
      <c r="O593" s="104"/>
      <c r="P593" s="9"/>
      <c r="Q593" s="9"/>
    </row>
    <row r="594" spans="4:17" s="5" customFormat="1" x14ac:dyDescent="0.25">
      <c r="D594" s="49"/>
      <c r="O594" s="104"/>
      <c r="P594" s="9"/>
      <c r="Q594" s="9"/>
    </row>
    <row r="595" spans="4:17" s="5" customFormat="1" x14ac:dyDescent="0.25">
      <c r="D595" s="49"/>
      <c r="O595" s="104"/>
      <c r="P595" s="9"/>
      <c r="Q595" s="9"/>
    </row>
    <row r="596" spans="4:17" s="5" customFormat="1" x14ac:dyDescent="0.25">
      <c r="D596" s="49"/>
      <c r="O596" s="104"/>
      <c r="P596" s="9"/>
      <c r="Q596" s="9"/>
    </row>
    <row r="597" spans="4:17" s="5" customFormat="1" x14ac:dyDescent="0.25">
      <c r="D597" s="49"/>
      <c r="O597" s="104"/>
      <c r="P597" s="9"/>
      <c r="Q597" s="9"/>
    </row>
    <row r="598" spans="4:17" s="5" customFormat="1" x14ac:dyDescent="0.25">
      <c r="D598" s="49"/>
      <c r="O598" s="104"/>
      <c r="P598" s="9"/>
      <c r="Q598" s="9"/>
    </row>
    <row r="599" spans="4:17" s="5" customFormat="1" x14ac:dyDescent="0.25">
      <c r="D599" s="49"/>
      <c r="O599" s="104"/>
      <c r="P599" s="9"/>
      <c r="Q599" s="9"/>
    </row>
    <row r="600" spans="4:17" s="5" customFormat="1" x14ac:dyDescent="0.25">
      <c r="D600" s="49"/>
      <c r="O600" s="104"/>
      <c r="P600" s="9"/>
      <c r="Q600" s="9"/>
    </row>
    <row r="601" spans="4:17" s="5" customFormat="1" x14ac:dyDescent="0.25">
      <c r="D601" s="49"/>
      <c r="O601" s="104"/>
      <c r="P601" s="9"/>
      <c r="Q601" s="9"/>
    </row>
    <row r="602" spans="4:17" s="5" customFormat="1" x14ac:dyDescent="0.25">
      <c r="D602" s="49"/>
      <c r="O602" s="104"/>
      <c r="P602" s="9"/>
      <c r="Q602" s="9"/>
    </row>
    <row r="603" spans="4:17" s="5" customFormat="1" x14ac:dyDescent="0.25">
      <c r="D603" s="49"/>
      <c r="O603" s="104"/>
      <c r="P603" s="9"/>
      <c r="Q603" s="9"/>
    </row>
    <row r="604" spans="4:17" s="5" customFormat="1" x14ac:dyDescent="0.25">
      <c r="D604" s="49"/>
      <c r="O604" s="104"/>
      <c r="P604" s="9"/>
      <c r="Q604" s="9"/>
    </row>
    <row r="605" spans="4:17" s="5" customFormat="1" x14ac:dyDescent="0.25">
      <c r="D605" s="49"/>
      <c r="O605" s="104"/>
      <c r="P605" s="9"/>
      <c r="Q605" s="9"/>
    </row>
    <row r="606" spans="4:17" s="5" customFormat="1" x14ac:dyDescent="0.25">
      <c r="D606" s="49"/>
      <c r="O606" s="104"/>
      <c r="P606" s="9"/>
      <c r="Q606" s="9"/>
    </row>
    <row r="607" spans="4:17" s="5" customFormat="1" x14ac:dyDescent="0.25">
      <c r="D607" s="49"/>
      <c r="O607" s="104"/>
      <c r="P607" s="9"/>
      <c r="Q607" s="9"/>
    </row>
    <row r="608" spans="4:17" s="1" customFormat="1" x14ac:dyDescent="0.25">
      <c r="D608" s="50"/>
      <c r="O608" s="101"/>
      <c r="P608" s="61"/>
      <c r="Q608" s="61"/>
    </row>
    <row r="609" spans="4:17" s="1" customFormat="1" x14ac:dyDescent="0.25">
      <c r="D609" s="50"/>
      <c r="O609" s="101"/>
      <c r="P609" s="61"/>
      <c r="Q609" s="61"/>
    </row>
    <row r="610" spans="4:17" s="1" customFormat="1" x14ac:dyDescent="0.25">
      <c r="D610" s="50"/>
      <c r="O610" s="101"/>
      <c r="P610" s="61"/>
      <c r="Q610" s="61"/>
    </row>
    <row r="611" spans="4:17" s="1" customFormat="1" x14ac:dyDescent="0.25">
      <c r="D611" s="50"/>
      <c r="O611" s="101"/>
      <c r="P611" s="61"/>
      <c r="Q611" s="61"/>
    </row>
    <row r="612" spans="4:17" s="1" customFormat="1" x14ac:dyDescent="0.25">
      <c r="D612" s="50"/>
      <c r="O612" s="101"/>
      <c r="P612" s="61"/>
      <c r="Q612" s="61"/>
    </row>
    <row r="613" spans="4:17" s="1" customFormat="1" x14ac:dyDescent="0.25">
      <c r="D613" s="50"/>
      <c r="O613" s="101"/>
      <c r="P613" s="61"/>
      <c r="Q613" s="61"/>
    </row>
    <row r="614" spans="4:17" s="1" customFormat="1" x14ac:dyDescent="0.25">
      <c r="D614" s="50"/>
      <c r="O614" s="101"/>
      <c r="P614" s="61"/>
      <c r="Q614" s="61"/>
    </row>
    <row r="615" spans="4:17" s="1" customFormat="1" x14ac:dyDescent="0.25">
      <c r="D615" s="50"/>
      <c r="O615" s="101"/>
      <c r="P615" s="61"/>
      <c r="Q615" s="61"/>
    </row>
    <row r="616" spans="4:17" s="1" customFormat="1" x14ac:dyDescent="0.25">
      <c r="D616" s="50"/>
      <c r="O616" s="101"/>
      <c r="P616" s="61"/>
      <c r="Q616" s="61"/>
    </row>
    <row r="617" spans="4:17" s="1" customFormat="1" x14ac:dyDescent="0.25">
      <c r="D617" s="50"/>
      <c r="O617" s="101"/>
      <c r="P617" s="61"/>
      <c r="Q617" s="61"/>
    </row>
    <row r="620" spans="4:17" x14ac:dyDescent="0.25">
      <c r="M620" t="e">
        <f>M43+M91+#REF!</f>
        <v>#REF!</v>
      </c>
    </row>
  </sheetData>
  <autoFilter ref="C2:C620"/>
  <mergeCells count="74">
    <mergeCell ref="O3:O4"/>
    <mergeCell ref="A2:N2"/>
    <mergeCell ref="A3:A4"/>
    <mergeCell ref="B3:B4"/>
    <mergeCell ref="C3:C4"/>
    <mergeCell ref="D3:H3"/>
    <mergeCell ref="I3:J4"/>
    <mergeCell ref="K3:L3"/>
    <mergeCell ref="M3:N3"/>
    <mergeCell ref="A5:N5"/>
    <mergeCell ref="A6:A19"/>
    <mergeCell ref="B6:B19"/>
    <mergeCell ref="J6:J19"/>
    <mergeCell ref="K6:K19"/>
    <mergeCell ref="L6:L19"/>
    <mergeCell ref="X6:X19"/>
    <mergeCell ref="Y6:Y19"/>
    <mergeCell ref="Z6:Z19"/>
    <mergeCell ref="A20:A26"/>
    <mergeCell ref="B20:B26"/>
    <mergeCell ref="J20:J26"/>
    <mergeCell ref="K20:K26"/>
    <mergeCell ref="L20:L26"/>
    <mergeCell ref="A27:A28"/>
    <mergeCell ref="B27:B28"/>
    <mergeCell ref="J27:J28"/>
    <mergeCell ref="K27:K28"/>
    <mergeCell ref="L27:L28"/>
    <mergeCell ref="A36:A44"/>
    <mergeCell ref="B36:B44"/>
    <mergeCell ref="J36:J44"/>
    <mergeCell ref="K36:K44"/>
    <mergeCell ref="L36:L44"/>
    <mergeCell ref="A29:A35"/>
    <mergeCell ref="B29:B35"/>
    <mergeCell ref="J29:J35"/>
    <mergeCell ref="K29:K35"/>
    <mergeCell ref="L29:L35"/>
    <mergeCell ref="A51:A59"/>
    <mergeCell ref="B51:B59"/>
    <mergeCell ref="J51:J59"/>
    <mergeCell ref="K51:K59"/>
    <mergeCell ref="L51:L59"/>
    <mergeCell ref="A45:A50"/>
    <mergeCell ref="B45:B50"/>
    <mergeCell ref="J45:J50"/>
    <mergeCell ref="K45:K50"/>
    <mergeCell ref="L45:L50"/>
    <mergeCell ref="A60:A70"/>
    <mergeCell ref="B60:B70"/>
    <mergeCell ref="J60:J70"/>
    <mergeCell ref="K60:K70"/>
    <mergeCell ref="L60:L70"/>
    <mergeCell ref="A81:A94"/>
    <mergeCell ref="B81:B94"/>
    <mergeCell ref="J81:J94"/>
    <mergeCell ref="K81:K94"/>
    <mergeCell ref="L81:L94"/>
    <mergeCell ref="A71:A80"/>
    <mergeCell ref="B71:B80"/>
    <mergeCell ref="J71:J80"/>
    <mergeCell ref="K71:K80"/>
    <mergeCell ref="L71:L80"/>
    <mergeCell ref="L95:L104"/>
    <mergeCell ref="A105:A121"/>
    <mergeCell ref="B105:B121"/>
    <mergeCell ref="J105:J121"/>
    <mergeCell ref="K105:K121"/>
    <mergeCell ref="L105:L121"/>
    <mergeCell ref="A122:C122"/>
    <mergeCell ref="A95:A104"/>
    <mergeCell ref="B95:B104"/>
    <mergeCell ref="J95:J104"/>
    <mergeCell ref="K95:K104"/>
  </mergeCells>
  <pageMargins left="0.70866141732283472" right="0.70866141732283472" top="0.74803149606299213" bottom="0.74803149606299213" header="0.31496062992125984" footer="0.31496062992125984"/>
  <pageSetup paperSize="9" scale="6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610"/>
  <sheetViews>
    <sheetView topLeftCell="A73" zoomScale="60" zoomScaleNormal="60" workbookViewId="0">
      <selection activeCell="G116" sqref="G116"/>
    </sheetView>
  </sheetViews>
  <sheetFormatPr defaultRowHeight="15.75" x14ac:dyDescent="0.25"/>
  <cols>
    <col min="1" max="1" width="4.28515625" customWidth="1"/>
    <col min="2" max="2" width="38.140625" style="1" customWidth="1"/>
    <col min="3" max="3" width="22.42578125" customWidth="1"/>
    <col min="4" max="4" width="14.140625" style="51" customWidth="1"/>
    <col min="5" max="5" width="12.28515625" customWidth="1"/>
    <col min="6" max="6" width="13.85546875" customWidth="1"/>
    <col min="7" max="7" width="13.7109375" customWidth="1"/>
    <col min="8" max="8" width="15.85546875" customWidth="1"/>
    <col min="9" max="9" width="14.7109375" customWidth="1"/>
    <col min="10" max="10" width="14.85546875" customWidth="1"/>
    <col min="11" max="11" width="11.28515625" style="1" customWidth="1"/>
    <col min="12" max="12" width="11" style="1" customWidth="1"/>
    <col min="13" max="13" width="11.5703125" customWidth="1"/>
    <col min="14" max="14" width="13" customWidth="1"/>
    <col min="15" max="15" width="14.85546875" style="107" customWidth="1"/>
    <col min="16" max="17" width="9.140625" style="64"/>
  </cols>
  <sheetData>
    <row r="2" spans="1:17" s="1" customFormat="1" ht="37.5" customHeight="1" x14ac:dyDescent="0.25">
      <c r="A2" s="210" t="s">
        <v>111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101"/>
      <c r="P2" s="61"/>
      <c r="Q2" s="61"/>
    </row>
    <row r="3" spans="1:17" s="1" customFormat="1" ht="30" customHeight="1" x14ac:dyDescent="0.25">
      <c r="A3" s="138" t="s">
        <v>25</v>
      </c>
      <c r="B3" s="194" t="s">
        <v>0</v>
      </c>
      <c r="C3" s="194" t="s">
        <v>1</v>
      </c>
      <c r="D3" s="194" t="s">
        <v>72</v>
      </c>
      <c r="E3" s="194"/>
      <c r="F3" s="194"/>
      <c r="G3" s="194"/>
      <c r="H3" s="194"/>
      <c r="I3" s="194" t="s">
        <v>65</v>
      </c>
      <c r="J3" s="194"/>
      <c r="K3" s="138" t="s">
        <v>48</v>
      </c>
      <c r="L3" s="138"/>
      <c r="M3" s="195" t="s">
        <v>74</v>
      </c>
      <c r="N3" s="196"/>
      <c r="O3" s="147" t="s">
        <v>127</v>
      </c>
      <c r="P3" s="61"/>
      <c r="Q3" s="61"/>
    </row>
    <row r="4" spans="1:17" s="1" customFormat="1" x14ac:dyDescent="0.25">
      <c r="A4" s="138"/>
      <c r="B4" s="194"/>
      <c r="C4" s="194"/>
      <c r="D4" s="119" t="s">
        <v>9</v>
      </c>
      <c r="E4" s="119" t="s">
        <v>2</v>
      </c>
      <c r="F4" s="119" t="s">
        <v>3</v>
      </c>
      <c r="G4" s="119" t="s">
        <v>4</v>
      </c>
      <c r="H4" s="119" t="s">
        <v>26</v>
      </c>
      <c r="I4" s="194"/>
      <c r="J4" s="194"/>
      <c r="K4" s="116" t="s">
        <v>65</v>
      </c>
      <c r="L4" s="116" t="s">
        <v>82</v>
      </c>
      <c r="M4" s="126" t="s">
        <v>114</v>
      </c>
      <c r="N4" s="126" t="s">
        <v>73</v>
      </c>
      <c r="O4" s="149"/>
      <c r="P4" s="61"/>
      <c r="Q4" s="61"/>
    </row>
    <row r="5" spans="1:17" s="1" customFormat="1" x14ac:dyDescent="0.25">
      <c r="A5" s="138" t="s">
        <v>94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4"/>
      <c r="P5" s="61"/>
      <c r="Q5" s="61"/>
    </row>
    <row r="6" spans="1:17" s="1" customFormat="1" x14ac:dyDescent="0.25">
      <c r="A6" s="162">
        <v>1</v>
      </c>
      <c r="B6" s="177" t="s">
        <v>49</v>
      </c>
      <c r="C6" s="117" t="s">
        <v>5</v>
      </c>
      <c r="D6" s="126"/>
      <c r="E6" s="127">
        <v>20</v>
      </c>
      <c r="F6" s="127">
        <v>92</v>
      </c>
      <c r="G6" s="127"/>
      <c r="H6" s="127"/>
      <c r="I6" s="127">
        <f t="shared" ref="I6:I12" si="0">SUM(E6:H6)</f>
        <v>112</v>
      </c>
      <c r="J6" s="147">
        <f>I13</f>
        <v>670</v>
      </c>
      <c r="K6" s="127">
        <v>2</v>
      </c>
      <c r="L6" s="127">
        <v>2</v>
      </c>
      <c r="M6" s="127">
        <v>112</v>
      </c>
      <c r="N6" s="94"/>
      <c r="O6" s="14">
        <v>36</v>
      </c>
      <c r="P6" s="61"/>
      <c r="Q6" s="61"/>
    </row>
    <row r="7" spans="1:17" s="1" customFormat="1" x14ac:dyDescent="0.25">
      <c r="A7" s="162"/>
      <c r="B7" s="178"/>
      <c r="C7" s="117" t="s">
        <v>6</v>
      </c>
      <c r="D7" s="126"/>
      <c r="E7" s="127">
        <v>99</v>
      </c>
      <c r="F7" s="127">
        <v>151</v>
      </c>
      <c r="G7" s="127">
        <v>16</v>
      </c>
      <c r="H7" s="127">
        <v>7</v>
      </c>
      <c r="I7" s="127">
        <f t="shared" si="0"/>
        <v>273</v>
      </c>
      <c r="J7" s="148"/>
      <c r="K7" s="127">
        <v>14</v>
      </c>
      <c r="L7" s="127">
        <v>12</v>
      </c>
      <c r="M7" s="127">
        <v>273</v>
      </c>
      <c r="N7" s="94"/>
      <c r="O7" s="14">
        <v>33</v>
      </c>
      <c r="P7" s="61"/>
      <c r="Q7" s="61"/>
    </row>
    <row r="8" spans="1:17" s="1" customFormat="1" x14ac:dyDescent="0.25">
      <c r="A8" s="162"/>
      <c r="B8" s="178"/>
      <c r="C8" s="117" t="s">
        <v>10</v>
      </c>
      <c r="D8" s="126"/>
      <c r="E8" s="127">
        <v>59</v>
      </c>
      <c r="F8" s="127">
        <v>56</v>
      </c>
      <c r="G8" s="127"/>
      <c r="H8" s="127"/>
      <c r="I8" s="127">
        <f t="shared" si="0"/>
        <v>115</v>
      </c>
      <c r="J8" s="148"/>
      <c r="K8" s="127">
        <v>4</v>
      </c>
      <c r="L8" s="127">
        <v>4</v>
      </c>
      <c r="M8" s="127">
        <v>115</v>
      </c>
      <c r="N8" s="94"/>
      <c r="O8" s="14">
        <v>7</v>
      </c>
      <c r="P8" s="61"/>
      <c r="Q8" s="61"/>
    </row>
    <row r="9" spans="1:17" s="1" customFormat="1" x14ac:dyDescent="0.25">
      <c r="A9" s="162"/>
      <c r="B9" s="178"/>
      <c r="C9" s="117" t="s">
        <v>30</v>
      </c>
      <c r="D9" s="126"/>
      <c r="E9" s="127">
        <v>28</v>
      </c>
      <c r="F9" s="127">
        <v>11</v>
      </c>
      <c r="G9" s="127"/>
      <c r="H9" s="127"/>
      <c r="I9" s="127">
        <f t="shared" si="0"/>
        <v>39</v>
      </c>
      <c r="J9" s="148"/>
      <c r="K9" s="127">
        <v>1</v>
      </c>
      <c r="L9" s="127">
        <v>1</v>
      </c>
      <c r="M9" s="127">
        <v>39</v>
      </c>
      <c r="N9" s="94"/>
      <c r="O9" s="14">
        <v>8</v>
      </c>
      <c r="P9" s="61"/>
      <c r="Q9" s="61"/>
    </row>
    <row r="10" spans="1:17" s="1" customFormat="1" x14ac:dyDescent="0.25">
      <c r="A10" s="162"/>
      <c r="B10" s="178"/>
      <c r="C10" s="117" t="s">
        <v>12</v>
      </c>
      <c r="D10" s="126"/>
      <c r="E10" s="127">
        <v>25</v>
      </c>
      <c r="F10" s="127"/>
      <c r="G10" s="127"/>
      <c r="H10" s="127"/>
      <c r="I10" s="127">
        <f t="shared" si="0"/>
        <v>25</v>
      </c>
      <c r="J10" s="148"/>
      <c r="K10" s="127">
        <v>2</v>
      </c>
      <c r="L10" s="127">
        <v>1</v>
      </c>
      <c r="M10" s="127">
        <v>25</v>
      </c>
      <c r="N10" s="94"/>
      <c r="O10" s="14">
        <v>3</v>
      </c>
      <c r="P10" s="61"/>
      <c r="Q10" s="61"/>
    </row>
    <row r="11" spans="1:17" s="1" customFormat="1" x14ac:dyDescent="0.25">
      <c r="A11" s="162"/>
      <c r="B11" s="178"/>
      <c r="C11" s="117" t="s">
        <v>13</v>
      </c>
      <c r="D11" s="126"/>
      <c r="E11" s="127">
        <v>20</v>
      </c>
      <c r="F11" s="127"/>
      <c r="G11" s="127">
        <v>2</v>
      </c>
      <c r="H11" s="127"/>
      <c r="I11" s="127">
        <f t="shared" si="0"/>
        <v>22</v>
      </c>
      <c r="J11" s="148"/>
      <c r="K11" s="127">
        <v>2</v>
      </c>
      <c r="L11" s="127">
        <v>2</v>
      </c>
      <c r="M11" s="127">
        <v>22</v>
      </c>
      <c r="N11" s="94"/>
      <c r="O11" s="14"/>
      <c r="P11" s="61"/>
      <c r="Q11" s="61"/>
    </row>
    <row r="12" spans="1:17" s="1" customFormat="1" x14ac:dyDescent="0.25">
      <c r="A12" s="162"/>
      <c r="B12" s="178"/>
      <c r="C12" s="117" t="s">
        <v>8</v>
      </c>
      <c r="D12" s="126"/>
      <c r="E12" s="127">
        <v>20</v>
      </c>
      <c r="F12" s="127">
        <v>29</v>
      </c>
      <c r="G12" s="127">
        <v>33</v>
      </c>
      <c r="H12" s="127">
        <v>2</v>
      </c>
      <c r="I12" s="127">
        <f t="shared" si="0"/>
        <v>84</v>
      </c>
      <c r="J12" s="148"/>
      <c r="K12" s="127">
        <v>4</v>
      </c>
      <c r="L12" s="127">
        <v>3</v>
      </c>
      <c r="M12" s="127">
        <v>84</v>
      </c>
      <c r="N12" s="94"/>
      <c r="O12" s="14"/>
      <c r="P12" s="61"/>
      <c r="Q12" s="61"/>
    </row>
    <row r="13" spans="1:17" s="1" customFormat="1" ht="15.75" customHeight="1" x14ac:dyDescent="0.25">
      <c r="A13" s="162"/>
      <c r="B13" s="179"/>
      <c r="C13" s="12" t="s">
        <v>27</v>
      </c>
      <c r="D13" s="126"/>
      <c r="E13" s="126">
        <f>SUM(E6:E12)</f>
        <v>271</v>
      </c>
      <c r="F13" s="126">
        <f>SUM(F6:F12)</f>
        <v>339</v>
      </c>
      <c r="G13" s="126">
        <f>SUM(G6:G12)</f>
        <v>51</v>
      </c>
      <c r="H13" s="126">
        <f>SUM(H6:H12)</f>
        <v>9</v>
      </c>
      <c r="I13" s="126">
        <f>SUM(I6:I12)</f>
        <v>670</v>
      </c>
      <c r="J13" s="149"/>
      <c r="K13" s="126">
        <f>SUM(K6:K12)</f>
        <v>29</v>
      </c>
      <c r="L13" s="126">
        <f>SUM(L6:L12)</f>
        <v>25</v>
      </c>
      <c r="M13" s="126">
        <f>SUM(M6:M12)</f>
        <v>670</v>
      </c>
      <c r="N13" s="95"/>
      <c r="O13" s="102">
        <f>SUM(O6:O12)</f>
        <v>87</v>
      </c>
      <c r="P13" s="61"/>
      <c r="Q13" s="61"/>
    </row>
    <row r="14" spans="1:17" s="30" customFormat="1" ht="15" customHeight="1" x14ac:dyDescent="0.25">
      <c r="A14" s="151">
        <v>2</v>
      </c>
      <c r="B14" s="158" t="s">
        <v>116</v>
      </c>
      <c r="C14" s="117" t="s">
        <v>15</v>
      </c>
      <c r="D14" s="127">
        <v>33</v>
      </c>
      <c r="E14" s="127">
        <v>137</v>
      </c>
      <c r="F14" s="127">
        <v>49</v>
      </c>
      <c r="G14" s="127"/>
      <c r="H14" s="127"/>
      <c r="I14" s="127">
        <f>SUM(D14:H14)</f>
        <v>219</v>
      </c>
      <c r="J14" s="147">
        <f>I19</f>
        <v>778</v>
      </c>
      <c r="K14" s="127">
        <v>6</v>
      </c>
      <c r="L14" s="127">
        <v>5</v>
      </c>
      <c r="M14" s="127">
        <v>186</v>
      </c>
      <c r="N14" s="94">
        <v>33</v>
      </c>
      <c r="O14" s="103">
        <v>5</v>
      </c>
      <c r="P14" s="62"/>
      <c r="Q14" s="62"/>
    </row>
    <row r="15" spans="1:17" s="1" customFormat="1" x14ac:dyDescent="0.25">
      <c r="A15" s="163"/>
      <c r="B15" s="159"/>
      <c r="C15" s="117" t="s">
        <v>6</v>
      </c>
      <c r="D15" s="127">
        <v>15</v>
      </c>
      <c r="E15" s="127">
        <v>203</v>
      </c>
      <c r="F15" s="127">
        <v>117</v>
      </c>
      <c r="G15" s="127"/>
      <c r="H15" s="127">
        <v>3</v>
      </c>
      <c r="I15" s="127">
        <f>SUM(D15:H15)</f>
        <v>338</v>
      </c>
      <c r="J15" s="148"/>
      <c r="K15" s="127">
        <v>11</v>
      </c>
      <c r="L15" s="127">
        <v>10</v>
      </c>
      <c r="M15" s="127">
        <v>323</v>
      </c>
      <c r="N15" s="94">
        <v>15</v>
      </c>
      <c r="O15" s="14">
        <v>18</v>
      </c>
      <c r="P15" s="61"/>
      <c r="Q15" s="61"/>
    </row>
    <row r="16" spans="1:17" s="1" customFormat="1" x14ac:dyDescent="0.25">
      <c r="A16" s="163"/>
      <c r="B16" s="159"/>
      <c r="C16" s="117" t="s">
        <v>10</v>
      </c>
      <c r="D16" s="127"/>
      <c r="E16" s="127">
        <v>40</v>
      </c>
      <c r="F16" s="127">
        <v>28</v>
      </c>
      <c r="G16" s="127"/>
      <c r="H16" s="127">
        <v>4</v>
      </c>
      <c r="I16" s="127">
        <f>SUM(D16:H16)</f>
        <v>72</v>
      </c>
      <c r="J16" s="148"/>
      <c r="K16" s="127">
        <v>5</v>
      </c>
      <c r="L16" s="127">
        <v>1</v>
      </c>
      <c r="M16" s="127">
        <v>72</v>
      </c>
      <c r="N16" s="94"/>
      <c r="O16" s="14">
        <v>6</v>
      </c>
      <c r="P16" s="61"/>
      <c r="Q16" s="61"/>
    </row>
    <row r="17" spans="1:17" s="1" customFormat="1" ht="15" customHeight="1" x14ac:dyDescent="0.25">
      <c r="A17" s="163"/>
      <c r="B17" s="159"/>
      <c r="C17" s="117" t="s">
        <v>12</v>
      </c>
      <c r="D17" s="127"/>
      <c r="E17" s="127">
        <v>27</v>
      </c>
      <c r="F17" s="127">
        <v>51</v>
      </c>
      <c r="G17" s="127"/>
      <c r="H17" s="127"/>
      <c r="I17" s="127">
        <f>SUM(D17:H17)</f>
        <v>78</v>
      </c>
      <c r="J17" s="148"/>
      <c r="K17" s="127">
        <v>5</v>
      </c>
      <c r="L17" s="127">
        <v>3</v>
      </c>
      <c r="M17" s="127">
        <v>78</v>
      </c>
      <c r="N17" s="94"/>
      <c r="O17" s="14">
        <v>1</v>
      </c>
      <c r="P17" s="61"/>
      <c r="Q17" s="61"/>
    </row>
    <row r="18" spans="1:17" s="1" customFormat="1" ht="15" customHeight="1" x14ac:dyDescent="0.25">
      <c r="A18" s="163"/>
      <c r="B18" s="159"/>
      <c r="C18" s="117" t="s">
        <v>13</v>
      </c>
      <c r="D18" s="127"/>
      <c r="E18" s="127">
        <v>45</v>
      </c>
      <c r="F18" s="127">
        <v>16</v>
      </c>
      <c r="G18" s="127">
        <v>7</v>
      </c>
      <c r="H18" s="127">
        <v>3</v>
      </c>
      <c r="I18" s="127">
        <f>SUM(D18:H18)</f>
        <v>71</v>
      </c>
      <c r="J18" s="148"/>
      <c r="K18" s="127">
        <v>3</v>
      </c>
      <c r="L18" s="127">
        <v>3</v>
      </c>
      <c r="M18" s="127">
        <v>71</v>
      </c>
      <c r="N18" s="94"/>
      <c r="O18" s="14">
        <v>5</v>
      </c>
      <c r="P18" s="61"/>
      <c r="Q18" s="61"/>
    </row>
    <row r="19" spans="1:17" s="1" customFormat="1" ht="15" customHeight="1" x14ac:dyDescent="0.25">
      <c r="A19" s="163"/>
      <c r="B19" s="159"/>
      <c r="C19" s="74" t="s">
        <v>27</v>
      </c>
      <c r="D19" s="126">
        <f t="shared" ref="D19:H19" si="1">SUM(D14:D18)</f>
        <v>48</v>
      </c>
      <c r="E19" s="126">
        <f t="shared" si="1"/>
        <v>452</v>
      </c>
      <c r="F19" s="126">
        <f t="shared" si="1"/>
        <v>261</v>
      </c>
      <c r="G19" s="126">
        <f t="shared" si="1"/>
        <v>7</v>
      </c>
      <c r="H19" s="126">
        <f t="shared" si="1"/>
        <v>10</v>
      </c>
      <c r="I19" s="126">
        <f>SUM(I14:I18)</f>
        <v>778</v>
      </c>
      <c r="J19" s="149"/>
      <c r="K19" s="126">
        <f>SUM(K14:K18)</f>
        <v>30</v>
      </c>
      <c r="L19" s="126">
        <f>SUM(L14:L18)</f>
        <v>22</v>
      </c>
      <c r="M19" s="126">
        <f>SUM(M14:M18)</f>
        <v>730</v>
      </c>
      <c r="N19" s="95">
        <f>SUM(N14:N18)</f>
        <v>48</v>
      </c>
      <c r="O19" s="102">
        <f>SUM(O14:O18)</f>
        <v>35</v>
      </c>
      <c r="P19" s="61"/>
      <c r="Q19" s="61"/>
    </row>
    <row r="20" spans="1:17" s="1" customFormat="1" ht="15" customHeight="1" x14ac:dyDescent="0.25">
      <c r="A20" s="151">
        <v>3</v>
      </c>
      <c r="B20" s="211" t="s">
        <v>117</v>
      </c>
      <c r="C20" s="117" t="s">
        <v>16</v>
      </c>
      <c r="D20" s="127">
        <v>41</v>
      </c>
      <c r="E20" s="127">
        <v>32</v>
      </c>
      <c r="F20" s="127">
        <v>11</v>
      </c>
      <c r="G20" s="127"/>
      <c r="H20" s="127"/>
      <c r="I20" s="127">
        <f>SUM(D20:H20)</f>
        <v>84</v>
      </c>
      <c r="J20" s="147">
        <f>I24</f>
        <v>428</v>
      </c>
      <c r="K20" s="127">
        <v>2</v>
      </c>
      <c r="L20" s="127">
        <v>2</v>
      </c>
      <c r="M20" s="127">
        <v>43</v>
      </c>
      <c r="N20" s="96">
        <v>41</v>
      </c>
      <c r="O20" s="14">
        <v>5</v>
      </c>
      <c r="P20" s="61"/>
      <c r="Q20" s="61"/>
    </row>
    <row r="21" spans="1:17" s="1" customFormat="1" ht="15" customHeight="1" x14ac:dyDescent="0.25">
      <c r="A21" s="163"/>
      <c r="B21" s="212"/>
      <c r="C21" s="117" t="s">
        <v>28</v>
      </c>
      <c r="D21" s="127">
        <v>32</v>
      </c>
      <c r="E21" s="127">
        <v>12</v>
      </c>
      <c r="F21" s="127">
        <v>44</v>
      </c>
      <c r="G21" s="127">
        <v>10</v>
      </c>
      <c r="H21" s="127"/>
      <c r="I21" s="127">
        <f>SUM(D21:H21)</f>
        <v>98</v>
      </c>
      <c r="J21" s="148"/>
      <c r="K21" s="127">
        <v>2</v>
      </c>
      <c r="L21" s="127">
        <v>2</v>
      </c>
      <c r="M21" s="127">
        <v>66</v>
      </c>
      <c r="N21" s="96">
        <v>32</v>
      </c>
      <c r="O21" s="14">
        <v>8</v>
      </c>
      <c r="P21" s="61"/>
      <c r="Q21" s="61"/>
    </row>
    <row r="22" spans="1:17" s="1" customFormat="1" ht="15" customHeight="1" x14ac:dyDescent="0.25">
      <c r="A22" s="163"/>
      <c r="B22" s="212"/>
      <c r="C22" s="117" t="s">
        <v>17</v>
      </c>
      <c r="D22" s="127">
        <v>65</v>
      </c>
      <c r="E22" s="127">
        <v>65</v>
      </c>
      <c r="F22" s="127">
        <v>68</v>
      </c>
      <c r="G22" s="127">
        <v>8</v>
      </c>
      <c r="H22" s="127"/>
      <c r="I22" s="127">
        <f>SUM(D22:H22)</f>
        <v>206</v>
      </c>
      <c r="J22" s="148"/>
      <c r="K22" s="127">
        <v>5</v>
      </c>
      <c r="L22" s="127">
        <v>4</v>
      </c>
      <c r="M22" s="127">
        <v>141</v>
      </c>
      <c r="N22" s="96">
        <v>65</v>
      </c>
      <c r="O22" s="14">
        <v>4</v>
      </c>
      <c r="P22" s="61"/>
      <c r="Q22" s="61"/>
    </row>
    <row r="23" spans="1:17" s="1" customFormat="1" x14ac:dyDescent="0.25">
      <c r="A23" s="163"/>
      <c r="B23" s="212"/>
      <c r="C23" s="117" t="s">
        <v>18</v>
      </c>
      <c r="D23" s="127">
        <v>24</v>
      </c>
      <c r="E23" s="127">
        <v>12</v>
      </c>
      <c r="F23" s="127">
        <v>4</v>
      </c>
      <c r="G23" s="127"/>
      <c r="H23" s="127"/>
      <c r="I23" s="127">
        <f>SUM(D23:H23)</f>
        <v>40</v>
      </c>
      <c r="J23" s="148"/>
      <c r="K23" s="127">
        <v>1</v>
      </c>
      <c r="L23" s="127">
        <v>1</v>
      </c>
      <c r="M23" s="127">
        <v>16</v>
      </c>
      <c r="N23" s="96">
        <v>24</v>
      </c>
      <c r="O23" s="14">
        <v>1</v>
      </c>
      <c r="P23" s="61"/>
      <c r="Q23" s="61"/>
    </row>
    <row r="24" spans="1:17" s="1" customFormat="1" x14ac:dyDescent="0.25">
      <c r="A24" s="152"/>
      <c r="B24" s="213"/>
      <c r="C24" s="12" t="s">
        <v>27</v>
      </c>
      <c r="D24" s="126">
        <f>SUM(D20:D23)</f>
        <v>162</v>
      </c>
      <c r="E24" s="126">
        <f>SUM(E20:E23)</f>
        <v>121</v>
      </c>
      <c r="F24" s="126">
        <f>SUM(F20:F23)</f>
        <v>127</v>
      </c>
      <c r="G24" s="126">
        <f>SUM(G20:G23)</f>
        <v>18</v>
      </c>
      <c r="H24" s="126"/>
      <c r="I24" s="126">
        <f>SUM(I20:I23)</f>
        <v>428</v>
      </c>
      <c r="J24" s="149"/>
      <c r="K24" s="126">
        <f>SUM(K20:K23)</f>
        <v>10</v>
      </c>
      <c r="L24" s="126">
        <f>SUM(L20:L23)</f>
        <v>9</v>
      </c>
      <c r="M24" s="126">
        <f>SUM(M20:M23)</f>
        <v>266</v>
      </c>
      <c r="N24" s="97">
        <f>SUM(N20:N23)</f>
        <v>162</v>
      </c>
      <c r="O24" s="102">
        <f>SUM(O20:O23)</f>
        <v>18</v>
      </c>
      <c r="P24" s="61"/>
      <c r="Q24" s="61"/>
    </row>
    <row r="25" spans="1:17" s="1" customFormat="1" ht="15" customHeight="1" x14ac:dyDescent="0.25">
      <c r="A25" s="151">
        <v>4</v>
      </c>
      <c r="B25" s="158" t="s">
        <v>118</v>
      </c>
      <c r="C25" s="117" t="s">
        <v>6</v>
      </c>
      <c r="D25" s="98">
        <v>6</v>
      </c>
      <c r="E25" s="127">
        <v>198</v>
      </c>
      <c r="F25" s="127">
        <v>139</v>
      </c>
      <c r="G25" s="127">
        <v>6</v>
      </c>
      <c r="H25" s="127">
        <v>4</v>
      </c>
      <c r="I25" s="127">
        <f>SUM(D25:H25)</f>
        <v>353</v>
      </c>
      <c r="J25" s="147">
        <f>I28</f>
        <v>553</v>
      </c>
      <c r="K25" s="127">
        <v>9</v>
      </c>
      <c r="L25" s="127">
        <v>9</v>
      </c>
      <c r="M25" s="127">
        <v>347</v>
      </c>
      <c r="N25" s="94">
        <v>6</v>
      </c>
      <c r="O25" s="14">
        <v>45</v>
      </c>
      <c r="P25" s="61"/>
      <c r="Q25" s="61"/>
    </row>
    <row r="26" spans="1:17" s="1" customFormat="1" ht="19.5" customHeight="1" x14ac:dyDescent="0.25">
      <c r="A26" s="163"/>
      <c r="B26" s="159"/>
      <c r="C26" s="117" t="s">
        <v>7</v>
      </c>
      <c r="D26" s="98"/>
      <c r="E26" s="127">
        <v>57</v>
      </c>
      <c r="F26" s="127">
        <v>22</v>
      </c>
      <c r="G26" s="127">
        <v>4</v>
      </c>
      <c r="H26" s="127"/>
      <c r="I26" s="127">
        <f>SUM(D26:H26)</f>
        <v>83</v>
      </c>
      <c r="J26" s="148"/>
      <c r="K26" s="127">
        <v>2</v>
      </c>
      <c r="L26" s="127">
        <v>2</v>
      </c>
      <c r="M26" s="127">
        <v>83</v>
      </c>
      <c r="N26" s="94"/>
      <c r="O26" s="14">
        <v>9</v>
      </c>
      <c r="P26" s="61"/>
      <c r="Q26" s="61"/>
    </row>
    <row r="27" spans="1:17" s="1" customFormat="1" ht="19.5" customHeight="1" x14ac:dyDescent="0.25">
      <c r="A27" s="163"/>
      <c r="B27" s="159"/>
      <c r="C27" s="117" t="s">
        <v>30</v>
      </c>
      <c r="D27" s="98"/>
      <c r="E27" s="127">
        <v>40</v>
      </c>
      <c r="F27" s="127">
        <v>68</v>
      </c>
      <c r="G27" s="127">
        <v>5</v>
      </c>
      <c r="H27" s="127">
        <v>4</v>
      </c>
      <c r="I27" s="127">
        <f>SUM(D27:H27)</f>
        <v>117</v>
      </c>
      <c r="J27" s="148"/>
      <c r="K27" s="127">
        <v>4</v>
      </c>
      <c r="L27" s="127">
        <v>4</v>
      </c>
      <c r="M27" s="127">
        <v>117</v>
      </c>
      <c r="N27" s="94"/>
      <c r="O27" s="14">
        <v>30</v>
      </c>
      <c r="P27" s="61"/>
      <c r="Q27" s="61"/>
    </row>
    <row r="28" spans="1:17" s="1" customFormat="1" ht="15" customHeight="1" x14ac:dyDescent="0.25">
      <c r="A28" s="152"/>
      <c r="B28" s="160"/>
      <c r="C28" s="12" t="s">
        <v>27</v>
      </c>
      <c r="D28" s="98">
        <v>6</v>
      </c>
      <c r="E28" s="126">
        <f>SUM(E25:E27)</f>
        <v>295</v>
      </c>
      <c r="F28" s="126">
        <f>SUM(F25:F27)</f>
        <v>229</v>
      </c>
      <c r="G28" s="126">
        <f>SUM(G25:G27)</f>
        <v>15</v>
      </c>
      <c r="H28" s="126">
        <f>SUM(H25:H27)</f>
        <v>8</v>
      </c>
      <c r="I28" s="126">
        <f>SUM(I25:I27)</f>
        <v>553</v>
      </c>
      <c r="J28" s="149"/>
      <c r="K28" s="126">
        <f>SUM(K25:K27)</f>
        <v>15</v>
      </c>
      <c r="L28" s="126">
        <f>SUM(L25:L27)</f>
        <v>15</v>
      </c>
      <c r="M28" s="126">
        <f>SUM(M25:M27)</f>
        <v>547</v>
      </c>
      <c r="N28" s="95">
        <v>6</v>
      </c>
      <c r="O28" s="102">
        <f>SUM(O24:O27)</f>
        <v>102</v>
      </c>
      <c r="P28" s="61"/>
      <c r="Q28" s="61"/>
    </row>
    <row r="29" spans="1:17" s="1" customFormat="1" ht="15.75" customHeight="1" x14ac:dyDescent="0.25">
      <c r="A29" s="151">
        <v>5</v>
      </c>
      <c r="B29" s="158" t="s">
        <v>119</v>
      </c>
      <c r="C29" s="117" t="s">
        <v>19</v>
      </c>
      <c r="D29" s="126"/>
      <c r="E29" s="127">
        <v>106</v>
      </c>
      <c r="F29" s="127">
        <v>36</v>
      </c>
      <c r="G29" s="127">
        <v>3</v>
      </c>
      <c r="H29" s="127">
        <v>2</v>
      </c>
      <c r="I29" s="127">
        <f t="shared" ref="I29:I35" si="2">SUM(E29:H29)</f>
        <v>147</v>
      </c>
      <c r="J29" s="147">
        <f>I36</f>
        <v>728</v>
      </c>
      <c r="K29" s="127">
        <v>9</v>
      </c>
      <c r="L29" s="127">
        <v>7</v>
      </c>
      <c r="M29" s="127">
        <v>147</v>
      </c>
      <c r="N29" s="94"/>
      <c r="O29" s="14">
        <v>5</v>
      </c>
      <c r="P29" s="61"/>
      <c r="Q29" s="61"/>
    </row>
    <row r="30" spans="1:17" s="1" customFormat="1" ht="18.75" customHeight="1" x14ac:dyDescent="0.25">
      <c r="A30" s="163"/>
      <c r="B30" s="159"/>
      <c r="C30" s="117" t="s">
        <v>20</v>
      </c>
      <c r="D30" s="126"/>
      <c r="E30" s="127">
        <v>173</v>
      </c>
      <c r="F30" s="127">
        <v>141</v>
      </c>
      <c r="G30" s="127">
        <v>5</v>
      </c>
      <c r="H30" s="127">
        <v>9</v>
      </c>
      <c r="I30" s="127">
        <f t="shared" si="2"/>
        <v>328</v>
      </c>
      <c r="J30" s="148"/>
      <c r="K30" s="127">
        <v>17</v>
      </c>
      <c r="L30" s="127">
        <v>14</v>
      </c>
      <c r="M30" s="127">
        <v>328</v>
      </c>
      <c r="N30" s="94"/>
      <c r="O30" s="14">
        <v>42</v>
      </c>
      <c r="P30" s="61"/>
      <c r="Q30" s="61"/>
    </row>
    <row r="31" spans="1:17" s="1" customFormat="1" ht="18.75" customHeight="1" x14ac:dyDescent="0.25">
      <c r="A31" s="163"/>
      <c r="B31" s="159"/>
      <c r="C31" s="117" t="s">
        <v>31</v>
      </c>
      <c r="D31" s="126"/>
      <c r="E31" s="127">
        <v>44</v>
      </c>
      <c r="F31" s="127">
        <v>31</v>
      </c>
      <c r="G31" s="127"/>
      <c r="H31" s="127"/>
      <c r="I31" s="127">
        <f t="shared" si="2"/>
        <v>75</v>
      </c>
      <c r="J31" s="148"/>
      <c r="K31" s="127">
        <v>4</v>
      </c>
      <c r="L31" s="127">
        <v>3</v>
      </c>
      <c r="M31" s="127">
        <v>75</v>
      </c>
      <c r="N31" s="94"/>
      <c r="O31" s="14">
        <v>14</v>
      </c>
      <c r="P31" s="61"/>
      <c r="Q31" s="61"/>
    </row>
    <row r="32" spans="1:17" s="1" customFormat="1" ht="18.75" customHeight="1" x14ac:dyDescent="0.25">
      <c r="A32" s="163"/>
      <c r="B32" s="159"/>
      <c r="C32" s="117" t="s">
        <v>120</v>
      </c>
      <c r="D32" s="126"/>
      <c r="E32" s="127">
        <v>36</v>
      </c>
      <c r="F32" s="127"/>
      <c r="G32" s="127"/>
      <c r="H32" s="127"/>
      <c r="I32" s="127">
        <f t="shared" si="2"/>
        <v>36</v>
      </c>
      <c r="J32" s="148"/>
      <c r="K32" s="127">
        <v>1</v>
      </c>
      <c r="L32" s="127">
        <v>1</v>
      </c>
      <c r="M32" s="127">
        <v>36</v>
      </c>
      <c r="N32" s="94"/>
      <c r="O32" s="14"/>
      <c r="P32" s="61"/>
      <c r="Q32" s="61"/>
    </row>
    <row r="33" spans="1:17" s="1" customFormat="1" ht="18.75" customHeight="1" x14ac:dyDescent="0.25">
      <c r="A33" s="163"/>
      <c r="B33" s="159"/>
      <c r="C33" s="117" t="s">
        <v>14</v>
      </c>
      <c r="D33" s="126"/>
      <c r="E33" s="127">
        <v>30</v>
      </c>
      <c r="F33" s="127">
        <v>47</v>
      </c>
      <c r="G33" s="127"/>
      <c r="H33" s="127"/>
      <c r="I33" s="127">
        <f t="shared" si="2"/>
        <v>77</v>
      </c>
      <c r="J33" s="148"/>
      <c r="K33" s="127">
        <v>4</v>
      </c>
      <c r="L33" s="127">
        <v>1</v>
      </c>
      <c r="M33" s="127">
        <v>77</v>
      </c>
      <c r="N33" s="94"/>
      <c r="O33" s="14"/>
      <c r="P33" s="61"/>
      <c r="Q33" s="61"/>
    </row>
    <row r="34" spans="1:17" s="1" customFormat="1" ht="18.75" customHeight="1" x14ac:dyDescent="0.25">
      <c r="A34" s="163"/>
      <c r="B34" s="159"/>
      <c r="C34" s="117" t="s">
        <v>32</v>
      </c>
      <c r="D34" s="126"/>
      <c r="E34" s="127">
        <v>10</v>
      </c>
      <c r="F34" s="127">
        <v>7</v>
      </c>
      <c r="G34" s="127"/>
      <c r="H34" s="127"/>
      <c r="I34" s="127">
        <f t="shared" si="2"/>
        <v>17</v>
      </c>
      <c r="J34" s="148"/>
      <c r="K34" s="127">
        <v>1</v>
      </c>
      <c r="L34" s="127">
        <v>1</v>
      </c>
      <c r="M34" s="127">
        <v>17</v>
      </c>
      <c r="N34" s="94"/>
      <c r="O34" s="14"/>
      <c r="P34" s="61"/>
      <c r="Q34" s="61"/>
    </row>
    <row r="35" spans="1:17" s="1" customFormat="1" ht="18.75" customHeight="1" x14ac:dyDescent="0.25">
      <c r="A35" s="163"/>
      <c r="B35" s="159"/>
      <c r="C35" s="117" t="s">
        <v>23</v>
      </c>
      <c r="D35" s="126"/>
      <c r="E35" s="127">
        <v>28</v>
      </c>
      <c r="F35" s="127">
        <v>20</v>
      </c>
      <c r="G35" s="127"/>
      <c r="H35" s="127"/>
      <c r="I35" s="127">
        <f t="shared" si="2"/>
        <v>48</v>
      </c>
      <c r="J35" s="148"/>
      <c r="K35" s="127">
        <v>2</v>
      </c>
      <c r="L35" s="127">
        <v>2</v>
      </c>
      <c r="M35" s="127">
        <v>48</v>
      </c>
      <c r="N35" s="94"/>
      <c r="O35" s="14"/>
      <c r="P35" s="61"/>
      <c r="Q35" s="61"/>
    </row>
    <row r="36" spans="1:17" s="1" customFormat="1" ht="15" customHeight="1" x14ac:dyDescent="0.25">
      <c r="A36" s="152"/>
      <c r="B36" s="160"/>
      <c r="C36" s="74" t="s">
        <v>27</v>
      </c>
      <c r="D36" s="126"/>
      <c r="E36" s="126">
        <f>SUM(E29:E35)</f>
        <v>427</v>
      </c>
      <c r="F36" s="126">
        <f>SUM(F29:F35)</f>
        <v>282</v>
      </c>
      <c r="G36" s="126">
        <f>SUM(G29:G35)</f>
        <v>8</v>
      </c>
      <c r="H36" s="126">
        <f>SUM(H29:H34)</f>
        <v>11</v>
      </c>
      <c r="I36" s="126">
        <f>SUM(I29:I35)</f>
        <v>728</v>
      </c>
      <c r="J36" s="149"/>
      <c r="K36" s="126">
        <f>SUM(K29:K35)</f>
        <v>38</v>
      </c>
      <c r="L36" s="126">
        <f>SUM(L29:L35)</f>
        <v>29</v>
      </c>
      <c r="M36" s="126">
        <f>SUM(M29:M35)</f>
        <v>728</v>
      </c>
      <c r="N36" s="95"/>
      <c r="O36" s="102">
        <f>SUM(O29:O35)</f>
        <v>61</v>
      </c>
      <c r="P36" s="61"/>
      <c r="Q36" s="61"/>
    </row>
    <row r="37" spans="1:17" s="1" customFormat="1" ht="15" customHeight="1" x14ac:dyDescent="0.25">
      <c r="A37" s="190">
        <v>6</v>
      </c>
      <c r="B37" s="211" t="s">
        <v>121</v>
      </c>
      <c r="C37" s="117" t="s">
        <v>6</v>
      </c>
      <c r="D37" s="75"/>
      <c r="E37" s="127">
        <v>52</v>
      </c>
      <c r="F37" s="127">
        <v>30</v>
      </c>
      <c r="G37" s="127">
        <v>4</v>
      </c>
      <c r="H37" s="127"/>
      <c r="I37" s="127">
        <f>SUM(E37:H37)</f>
        <v>86</v>
      </c>
      <c r="J37" s="147">
        <f>I40</f>
        <v>391</v>
      </c>
      <c r="K37" s="127">
        <v>4</v>
      </c>
      <c r="L37" s="127">
        <v>4</v>
      </c>
      <c r="M37" s="127">
        <v>86</v>
      </c>
      <c r="N37" s="94"/>
      <c r="O37" s="14">
        <v>4</v>
      </c>
      <c r="P37" s="61"/>
      <c r="Q37" s="61"/>
    </row>
    <row r="38" spans="1:17" s="1" customFormat="1" x14ac:dyDescent="0.25">
      <c r="A38" s="191"/>
      <c r="B38" s="212"/>
      <c r="C38" s="117" t="s">
        <v>13</v>
      </c>
      <c r="D38" s="75"/>
      <c r="E38" s="127">
        <v>83</v>
      </c>
      <c r="F38" s="127">
        <v>45</v>
      </c>
      <c r="G38" s="127">
        <v>4</v>
      </c>
      <c r="H38" s="127">
        <v>1</v>
      </c>
      <c r="I38" s="127">
        <f>SUM(E38:H38)</f>
        <v>133</v>
      </c>
      <c r="J38" s="148"/>
      <c r="K38" s="127">
        <v>6</v>
      </c>
      <c r="L38" s="127">
        <v>6</v>
      </c>
      <c r="M38" s="127">
        <v>133</v>
      </c>
      <c r="N38" s="94"/>
      <c r="O38" s="14">
        <v>3</v>
      </c>
      <c r="P38" s="61"/>
      <c r="Q38" s="61"/>
    </row>
    <row r="39" spans="1:17" s="1" customFormat="1" x14ac:dyDescent="0.25">
      <c r="A39" s="191"/>
      <c r="B39" s="212"/>
      <c r="C39" s="117" t="s">
        <v>12</v>
      </c>
      <c r="D39" s="75"/>
      <c r="E39" s="127">
        <v>94</v>
      </c>
      <c r="F39" s="127">
        <v>73</v>
      </c>
      <c r="G39" s="127">
        <v>3</v>
      </c>
      <c r="H39" s="127">
        <v>2</v>
      </c>
      <c r="I39" s="127">
        <f>SUM(E39:H39)</f>
        <v>172</v>
      </c>
      <c r="J39" s="148"/>
      <c r="K39" s="127">
        <v>8</v>
      </c>
      <c r="L39" s="127">
        <v>8</v>
      </c>
      <c r="M39" s="127">
        <v>172</v>
      </c>
      <c r="N39" s="94"/>
      <c r="O39" s="14">
        <v>5</v>
      </c>
      <c r="P39" s="61"/>
      <c r="Q39" s="61"/>
    </row>
    <row r="40" spans="1:17" s="1" customFormat="1" x14ac:dyDescent="0.25">
      <c r="A40" s="191"/>
      <c r="B40" s="213"/>
      <c r="C40" s="12" t="s">
        <v>27</v>
      </c>
      <c r="D40" s="75"/>
      <c r="E40" s="126">
        <f>SUM(E37:E39)</f>
        <v>229</v>
      </c>
      <c r="F40" s="126">
        <f>SUM(F37:F39)</f>
        <v>148</v>
      </c>
      <c r="G40" s="126">
        <f>SUM(G37:G39)</f>
        <v>11</v>
      </c>
      <c r="H40" s="126">
        <f>SUM(H37:H39)</f>
        <v>3</v>
      </c>
      <c r="I40" s="126">
        <f>SUM(I37:I39)</f>
        <v>391</v>
      </c>
      <c r="J40" s="149"/>
      <c r="K40" s="126">
        <f>SUM(K37:K39)</f>
        <v>18</v>
      </c>
      <c r="L40" s="126">
        <f>SUM(L37:L39)</f>
        <v>18</v>
      </c>
      <c r="M40" s="126">
        <f>SUM(M37:M39)</f>
        <v>391</v>
      </c>
      <c r="N40" s="94"/>
      <c r="O40" s="102">
        <f>SUM(O37:O39)</f>
        <v>12</v>
      </c>
      <c r="P40" s="61"/>
      <c r="Q40" s="61"/>
    </row>
    <row r="41" spans="1:17" s="30" customFormat="1" ht="15.75" customHeight="1" x14ac:dyDescent="0.25">
      <c r="A41" s="162">
        <v>7</v>
      </c>
      <c r="B41" s="158" t="s">
        <v>122</v>
      </c>
      <c r="C41" s="117" t="s">
        <v>15</v>
      </c>
      <c r="D41" s="75"/>
      <c r="E41" s="127">
        <v>518</v>
      </c>
      <c r="F41" s="127">
        <v>284</v>
      </c>
      <c r="G41" s="127">
        <v>16</v>
      </c>
      <c r="H41" s="127">
        <v>1</v>
      </c>
      <c r="I41" s="127">
        <f>SUM(E41:H41)</f>
        <v>819</v>
      </c>
      <c r="J41" s="147">
        <f>I43</f>
        <v>903</v>
      </c>
      <c r="K41" s="127">
        <v>25</v>
      </c>
      <c r="L41" s="127">
        <v>25</v>
      </c>
      <c r="M41" s="127">
        <v>819</v>
      </c>
      <c r="N41" s="94"/>
      <c r="O41" s="103">
        <v>54</v>
      </c>
      <c r="P41" s="62"/>
      <c r="Q41" s="62"/>
    </row>
    <row r="42" spans="1:17" s="1" customFormat="1" x14ac:dyDescent="0.25">
      <c r="A42" s="162"/>
      <c r="B42" s="159"/>
      <c r="C42" s="117" t="s">
        <v>21</v>
      </c>
      <c r="D42" s="75"/>
      <c r="E42" s="127">
        <v>42</v>
      </c>
      <c r="F42" s="127">
        <v>34</v>
      </c>
      <c r="G42" s="127"/>
      <c r="H42" s="127">
        <v>8</v>
      </c>
      <c r="I42" s="127">
        <f>SUM(E42:H42)</f>
        <v>84</v>
      </c>
      <c r="J42" s="148"/>
      <c r="K42" s="127">
        <v>2</v>
      </c>
      <c r="L42" s="127">
        <v>2</v>
      </c>
      <c r="M42" s="127">
        <v>84</v>
      </c>
      <c r="N42" s="94"/>
      <c r="O42" s="14">
        <v>34</v>
      </c>
      <c r="P42" s="61"/>
      <c r="Q42" s="61"/>
    </row>
    <row r="43" spans="1:17" s="1" customFormat="1" x14ac:dyDescent="0.25">
      <c r="A43" s="162"/>
      <c r="B43" s="160"/>
      <c r="C43" s="12" t="s">
        <v>27</v>
      </c>
      <c r="D43" s="75"/>
      <c r="E43" s="126">
        <f>SUM(E41:E42)</f>
        <v>560</v>
      </c>
      <c r="F43" s="126">
        <f>SUM(F41:F42)</f>
        <v>318</v>
      </c>
      <c r="G43" s="126">
        <f>SUM(G41:G42)</f>
        <v>16</v>
      </c>
      <c r="H43" s="126">
        <f>SUM(H41:H42)</f>
        <v>9</v>
      </c>
      <c r="I43" s="126">
        <f>SUM(I41:I42)</f>
        <v>903</v>
      </c>
      <c r="J43" s="149"/>
      <c r="K43" s="126">
        <f>SUM(K41:K42)</f>
        <v>27</v>
      </c>
      <c r="L43" s="126">
        <f>SUM(L41:L42)</f>
        <v>27</v>
      </c>
      <c r="M43" s="126">
        <f>SUM(M41:M42)</f>
        <v>903</v>
      </c>
      <c r="N43" s="94"/>
      <c r="O43" s="102">
        <f>SUM(O41:O42)</f>
        <v>88</v>
      </c>
      <c r="P43" s="61"/>
      <c r="Q43" s="61"/>
    </row>
    <row r="44" spans="1:17" s="1" customFormat="1" x14ac:dyDescent="0.25">
      <c r="A44" s="191">
        <v>8</v>
      </c>
      <c r="B44" s="211" t="s">
        <v>123</v>
      </c>
      <c r="C44" s="73" t="s">
        <v>5</v>
      </c>
      <c r="D44" s="127">
        <v>87</v>
      </c>
      <c r="E44" s="127">
        <v>277</v>
      </c>
      <c r="F44" s="127">
        <v>78</v>
      </c>
      <c r="G44" s="127"/>
      <c r="H44" s="127"/>
      <c r="I44" s="127">
        <f>SUM(D44:H44)</f>
        <v>442</v>
      </c>
      <c r="J44" s="148">
        <v>977</v>
      </c>
      <c r="K44" s="127">
        <v>7</v>
      </c>
      <c r="L44" s="127">
        <v>7</v>
      </c>
      <c r="M44" s="127">
        <v>355</v>
      </c>
      <c r="N44" s="96">
        <v>87</v>
      </c>
      <c r="O44" s="14"/>
      <c r="P44" s="61"/>
      <c r="Q44" s="61"/>
    </row>
    <row r="45" spans="1:17" s="1" customFormat="1" x14ac:dyDescent="0.25">
      <c r="A45" s="191"/>
      <c r="B45" s="212"/>
      <c r="C45" s="73" t="s">
        <v>10</v>
      </c>
      <c r="D45" s="127">
        <v>96</v>
      </c>
      <c r="E45" s="127">
        <v>148</v>
      </c>
      <c r="F45" s="127">
        <v>108</v>
      </c>
      <c r="G45" s="127">
        <v>3</v>
      </c>
      <c r="H45" s="127"/>
      <c r="I45" s="127">
        <f>SUM(D45:H45)</f>
        <v>355</v>
      </c>
      <c r="J45" s="148"/>
      <c r="K45" s="127">
        <v>7</v>
      </c>
      <c r="L45" s="127">
        <v>7</v>
      </c>
      <c r="M45" s="127">
        <v>259</v>
      </c>
      <c r="N45" s="96">
        <v>96</v>
      </c>
      <c r="O45" s="14">
        <v>13</v>
      </c>
      <c r="P45" s="61"/>
      <c r="Q45" s="61"/>
    </row>
    <row r="46" spans="1:17" s="1" customFormat="1" x14ac:dyDescent="0.25">
      <c r="A46" s="191"/>
      <c r="B46" s="212"/>
      <c r="C46" s="73" t="s">
        <v>29</v>
      </c>
      <c r="D46" s="127">
        <v>10</v>
      </c>
      <c r="E46" s="127">
        <v>39</v>
      </c>
      <c r="F46" s="127">
        <v>11</v>
      </c>
      <c r="G46" s="127">
        <v>8</v>
      </c>
      <c r="H46" s="127">
        <v>3</v>
      </c>
      <c r="I46" s="127">
        <f>SUM(D46:H46)</f>
        <v>71</v>
      </c>
      <c r="J46" s="148"/>
      <c r="K46" s="127">
        <v>3</v>
      </c>
      <c r="L46" s="127">
        <v>3</v>
      </c>
      <c r="M46" s="127">
        <v>61</v>
      </c>
      <c r="N46" s="96">
        <v>10</v>
      </c>
      <c r="O46" s="14">
        <v>7</v>
      </c>
      <c r="P46" s="61"/>
      <c r="Q46" s="61"/>
    </row>
    <row r="47" spans="1:17" s="1" customFormat="1" x14ac:dyDescent="0.25">
      <c r="A47" s="191"/>
      <c r="B47" s="212"/>
      <c r="C47" s="73" t="s">
        <v>8</v>
      </c>
      <c r="D47" s="127">
        <v>40</v>
      </c>
      <c r="E47" s="127">
        <v>12</v>
      </c>
      <c r="F47" s="127">
        <v>35</v>
      </c>
      <c r="G47" s="127">
        <v>17</v>
      </c>
      <c r="H47" s="127">
        <v>5</v>
      </c>
      <c r="I47" s="127">
        <f>SUM(D47:H47)</f>
        <v>109</v>
      </c>
      <c r="J47" s="148"/>
      <c r="K47" s="127">
        <v>3</v>
      </c>
      <c r="L47" s="127">
        <v>3</v>
      </c>
      <c r="M47" s="127">
        <v>69</v>
      </c>
      <c r="N47" s="96">
        <v>40</v>
      </c>
      <c r="O47" s="14">
        <v>7</v>
      </c>
      <c r="P47" s="61"/>
      <c r="Q47" s="61"/>
    </row>
    <row r="48" spans="1:17" s="1" customFormat="1" x14ac:dyDescent="0.25">
      <c r="A48" s="192"/>
      <c r="B48" s="213"/>
      <c r="C48" s="74" t="s">
        <v>27</v>
      </c>
      <c r="D48" s="126">
        <f t="shared" ref="D48:H48" si="3">SUM(D44:D47)</f>
        <v>233</v>
      </c>
      <c r="E48" s="126">
        <f t="shared" si="3"/>
        <v>476</v>
      </c>
      <c r="F48" s="126">
        <f t="shared" si="3"/>
        <v>232</v>
      </c>
      <c r="G48" s="126">
        <f t="shared" si="3"/>
        <v>28</v>
      </c>
      <c r="H48" s="126">
        <f t="shared" si="3"/>
        <v>8</v>
      </c>
      <c r="I48" s="126">
        <f>SUM(I44:I47)</f>
        <v>977</v>
      </c>
      <c r="J48" s="149"/>
      <c r="K48" s="126">
        <f>SUM(K44:K47)</f>
        <v>20</v>
      </c>
      <c r="L48" s="126">
        <f>SUM(L44:L47)</f>
        <v>20</v>
      </c>
      <c r="M48" s="126">
        <f>SUM(M44:M47)</f>
        <v>744</v>
      </c>
      <c r="N48" s="97">
        <f>SUM(N44:N47)</f>
        <v>233</v>
      </c>
      <c r="O48" s="102">
        <f>SUM(O45:O47)</f>
        <v>27</v>
      </c>
      <c r="P48" s="61"/>
      <c r="Q48" s="61"/>
    </row>
    <row r="49" spans="1:17" s="1" customFormat="1" x14ac:dyDescent="0.25">
      <c r="A49" s="175" t="s">
        <v>99</v>
      </c>
      <c r="B49" s="175"/>
      <c r="C49" s="175"/>
      <c r="D49" s="126">
        <f>D19+D24+D28+D48</f>
        <v>449</v>
      </c>
      <c r="E49" s="126">
        <f>E13+E19+E24+E28+E36+E40+E43+E48</f>
        <v>2831</v>
      </c>
      <c r="F49" s="126">
        <f>F13+F19+F24+F28+F36+F40+F43+F48</f>
        <v>1936</v>
      </c>
      <c r="G49" s="126">
        <f>G13+G19+G24+G28+G36+G40+G43+G48</f>
        <v>154</v>
      </c>
      <c r="H49" s="126">
        <f>H13+H19+H28+H36+H40+H43+H48</f>
        <v>58</v>
      </c>
      <c r="I49" s="126">
        <f>I13+I19+I24+I28+I36+I40+I43+I48</f>
        <v>5428</v>
      </c>
      <c r="J49" s="126">
        <f>SUM(J6:J48)</f>
        <v>5428</v>
      </c>
      <c r="K49" s="126">
        <f>K13+K19+K24+K28+K36+K40+K43+K48</f>
        <v>187</v>
      </c>
      <c r="L49" s="126">
        <f>L13+L19+L24+L28+L36+L40+L43+L48</f>
        <v>165</v>
      </c>
      <c r="M49" s="126">
        <f>M13+M19+M24+M28+M36+M40+M43+M48</f>
        <v>4979</v>
      </c>
      <c r="N49" s="126">
        <f>N19+N24+N28+N48</f>
        <v>449</v>
      </c>
      <c r="O49" s="101"/>
      <c r="P49" s="61"/>
      <c r="Q49" s="61"/>
    </row>
    <row r="50" spans="1:17" s="1" customFormat="1" x14ac:dyDescent="0.25">
      <c r="A50" s="169" t="s">
        <v>95</v>
      </c>
      <c r="B50" s="169"/>
      <c r="C50" s="169"/>
      <c r="D50" s="169"/>
      <c r="E50" s="169"/>
      <c r="F50" s="169"/>
      <c r="G50" s="169"/>
      <c r="H50" s="169"/>
      <c r="I50" s="169"/>
      <c r="J50" s="169"/>
      <c r="K50" s="169"/>
      <c r="L50" s="169"/>
      <c r="M50" s="169"/>
      <c r="N50" s="170"/>
      <c r="O50" s="101"/>
      <c r="P50" s="61"/>
      <c r="Q50" s="61"/>
    </row>
    <row r="51" spans="1:17" s="1" customFormat="1" x14ac:dyDescent="0.25">
      <c r="A51" s="162">
        <v>9</v>
      </c>
      <c r="B51" s="211" t="s">
        <v>124</v>
      </c>
      <c r="C51" s="17" t="s">
        <v>16</v>
      </c>
      <c r="D51" s="126"/>
      <c r="E51" s="127">
        <v>10</v>
      </c>
      <c r="F51" s="127">
        <v>26</v>
      </c>
      <c r="G51" s="127"/>
      <c r="H51" s="127"/>
      <c r="I51" s="127">
        <f>SUM(D51:H51)</f>
        <v>36</v>
      </c>
      <c r="J51" s="147">
        <f>I53</f>
        <v>609</v>
      </c>
      <c r="K51" s="127">
        <v>2</v>
      </c>
      <c r="L51" s="127">
        <v>2</v>
      </c>
      <c r="M51" s="127">
        <v>36</v>
      </c>
      <c r="N51" s="96"/>
      <c r="O51" s="14"/>
      <c r="P51" s="61"/>
      <c r="Q51" s="61"/>
    </row>
    <row r="52" spans="1:17" s="1" customFormat="1" ht="15.75" customHeight="1" x14ac:dyDescent="0.25">
      <c r="A52" s="162"/>
      <c r="B52" s="212"/>
      <c r="C52" s="17" t="s">
        <v>22</v>
      </c>
      <c r="D52" s="127">
        <v>21</v>
      </c>
      <c r="E52" s="127">
        <v>207</v>
      </c>
      <c r="F52" s="127">
        <v>313</v>
      </c>
      <c r="G52" s="127">
        <v>32</v>
      </c>
      <c r="H52" s="127"/>
      <c r="I52" s="127">
        <f>SUM(D52:H52)</f>
        <v>573</v>
      </c>
      <c r="J52" s="148"/>
      <c r="K52" s="127">
        <v>12</v>
      </c>
      <c r="L52" s="127">
        <v>10</v>
      </c>
      <c r="M52" s="127">
        <v>552</v>
      </c>
      <c r="N52" s="96">
        <v>21</v>
      </c>
      <c r="O52" s="14"/>
      <c r="P52" s="61"/>
      <c r="Q52" s="61"/>
    </row>
    <row r="53" spans="1:17" s="1" customFormat="1" ht="15.75" customHeight="1" x14ac:dyDescent="0.25">
      <c r="A53" s="162"/>
      <c r="B53" s="213"/>
      <c r="C53" s="12" t="s">
        <v>27</v>
      </c>
      <c r="D53" s="126">
        <f>SUM(D51:D52)</f>
        <v>21</v>
      </c>
      <c r="E53" s="126">
        <f>SUM(E51:E52)</f>
        <v>217</v>
      </c>
      <c r="F53" s="126">
        <f>SUM(F51:F52)</f>
        <v>339</v>
      </c>
      <c r="G53" s="126">
        <f>SUM(G52)</f>
        <v>32</v>
      </c>
      <c r="H53" s="126"/>
      <c r="I53" s="126">
        <f>SUM(I51:I52)</f>
        <v>609</v>
      </c>
      <c r="J53" s="149"/>
      <c r="K53" s="126">
        <f>SUM(K51:K52)</f>
        <v>14</v>
      </c>
      <c r="L53" s="126">
        <f>SUM(L51:L52)</f>
        <v>12</v>
      </c>
      <c r="M53" s="126">
        <f>SUM(M51:M52)</f>
        <v>588</v>
      </c>
      <c r="N53" s="97">
        <f>SUM(N52)</f>
        <v>21</v>
      </c>
      <c r="O53" s="14"/>
      <c r="P53" s="61"/>
      <c r="Q53" s="61"/>
    </row>
    <row r="54" spans="1:17" s="1" customFormat="1" ht="19.5" customHeight="1" x14ac:dyDescent="0.25">
      <c r="A54" s="151">
        <v>10</v>
      </c>
      <c r="B54" s="211" t="s">
        <v>125</v>
      </c>
      <c r="C54" s="117" t="s">
        <v>23</v>
      </c>
      <c r="D54" s="127">
        <v>134</v>
      </c>
      <c r="E54" s="127">
        <v>150</v>
      </c>
      <c r="F54" s="127">
        <v>123</v>
      </c>
      <c r="G54" s="127"/>
      <c r="H54" s="127"/>
      <c r="I54" s="127">
        <f>SUM(D54:H54)</f>
        <v>407</v>
      </c>
      <c r="J54" s="147">
        <f>I56</f>
        <v>511</v>
      </c>
      <c r="K54" s="127">
        <v>10</v>
      </c>
      <c r="L54" s="127">
        <v>10</v>
      </c>
      <c r="M54" s="127">
        <v>273</v>
      </c>
      <c r="N54" s="96">
        <v>134</v>
      </c>
      <c r="O54" s="14">
        <v>10</v>
      </c>
      <c r="P54" s="61"/>
      <c r="Q54" s="61"/>
    </row>
    <row r="55" spans="1:17" s="1" customFormat="1" ht="17.25" customHeight="1" x14ac:dyDescent="0.25">
      <c r="A55" s="163"/>
      <c r="B55" s="212"/>
      <c r="C55" s="117" t="s">
        <v>24</v>
      </c>
      <c r="D55" s="127">
        <v>12</v>
      </c>
      <c r="E55" s="127">
        <v>49</v>
      </c>
      <c r="F55" s="127">
        <v>43</v>
      </c>
      <c r="G55" s="127"/>
      <c r="H55" s="127"/>
      <c r="I55" s="127">
        <f>SUM(D55:H55)</f>
        <v>104</v>
      </c>
      <c r="J55" s="148"/>
      <c r="K55" s="127">
        <v>3</v>
      </c>
      <c r="L55" s="127">
        <v>3</v>
      </c>
      <c r="M55" s="127">
        <v>92</v>
      </c>
      <c r="N55" s="96">
        <v>12</v>
      </c>
      <c r="O55" s="14"/>
      <c r="P55" s="61"/>
      <c r="Q55" s="61"/>
    </row>
    <row r="56" spans="1:17" s="1" customFormat="1" ht="17.25" customHeight="1" x14ac:dyDescent="0.25">
      <c r="A56" s="152"/>
      <c r="B56" s="213"/>
      <c r="C56" s="12" t="s">
        <v>27</v>
      </c>
      <c r="D56" s="126">
        <f>SUM(D54:D55)</f>
        <v>146</v>
      </c>
      <c r="E56" s="126">
        <f>SUM(E54:E55)</f>
        <v>199</v>
      </c>
      <c r="F56" s="126">
        <f>SUM(F54:F55)</f>
        <v>166</v>
      </c>
      <c r="G56" s="126"/>
      <c r="H56" s="126"/>
      <c r="I56" s="126">
        <f>SUM(I54:I55)</f>
        <v>511</v>
      </c>
      <c r="J56" s="149"/>
      <c r="K56" s="126">
        <f>SUM(K54:K55)</f>
        <v>13</v>
      </c>
      <c r="L56" s="126">
        <f>SUM(L54:L55)</f>
        <v>13</v>
      </c>
      <c r="M56" s="126">
        <f>SUM(M54:M55)</f>
        <v>365</v>
      </c>
      <c r="N56" s="97">
        <f>SUM(N54:N55)</f>
        <v>146</v>
      </c>
      <c r="O56" s="102">
        <f>SUM(O54:O55)</f>
        <v>10</v>
      </c>
      <c r="P56" s="61"/>
      <c r="Q56" s="61"/>
    </row>
    <row r="57" spans="1:17" s="1" customFormat="1" ht="16.5" customHeight="1" x14ac:dyDescent="0.25">
      <c r="A57" s="151">
        <v>11</v>
      </c>
      <c r="B57" s="211" t="s">
        <v>126</v>
      </c>
      <c r="C57" s="117" t="s">
        <v>14</v>
      </c>
      <c r="D57" s="126">
        <v>1000</v>
      </c>
      <c r="E57" s="127">
        <v>319</v>
      </c>
      <c r="F57" s="127">
        <v>200</v>
      </c>
      <c r="G57" s="127">
        <v>22</v>
      </c>
      <c r="H57" s="127">
        <v>1</v>
      </c>
      <c r="I57" s="127">
        <f>SUM(D57:H57)</f>
        <v>1542</v>
      </c>
      <c r="J57" s="147">
        <f>I59</f>
        <v>1616</v>
      </c>
      <c r="K57" s="127">
        <v>15</v>
      </c>
      <c r="L57" s="127">
        <v>10</v>
      </c>
      <c r="M57" s="127">
        <v>542</v>
      </c>
      <c r="N57" s="96">
        <v>1000</v>
      </c>
      <c r="O57" s="14">
        <v>11</v>
      </c>
      <c r="P57" s="61"/>
      <c r="Q57" s="61"/>
    </row>
    <row r="58" spans="1:17" s="1" customFormat="1" ht="17.25" customHeight="1" x14ac:dyDescent="0.25">
      <c r="A58" s="163"/>
      <c r="B58" s="212"/>
      <c r="C58" s="117" t="s">
        <v>11</v>
      </c>
      <c r="D58" s="126"/>
      <c r="E58" s="127">
        <v>30</v>
      </c>
      <c r="F58" s="127">
        <v>44</v>
      </c>
      <c r="G58" s="127"/>
      <c r="H58" s="127"/>
      <c r="I58" s="127">
        <f>SUM(D58:H58)</f>
        <v>74</v>
      </c>
      <c r="J58" s="148"/>
      <c r="K58" s="127">
        <v>3</v>
      </c>
      <c r="L58" s="127">
        <v>3</v>
      </c>
      <c r="M58" s="127">
        <v>74</v>
      </c>
      <c r="N58" s="96"/>
      <c r="O58" s="14">
        <v>3</v>
      </c>
      <c r="P58" s="61"/>
      <c r="Q58" s="61"/>
    </row>
    <row r="59" spans="1:17" s="1" customFormat="1" ht="17.25" customHeight="1" x14ac:dyDescent="0.25">
      <c r="A59" s="152"/>
      <c r="B59" s="213"/>
      <c r="C59" s="12" t="s">
        <v>27</v>
      </c>
      <c r="D59" s="126">
        <f t="shared" ref="D59:I59" si="4">SUM(D57:D58)</f>
        <v>1000</v>
      </c>
      <c r="E59" s="126">
        <f t="shared" si="4"/>
        <v>349</v>
      </c>
      <c r="F59" s="126">
        <f t="shared" si="4"/>
        <v>244</v>
      </c>
      <c r="G59" s="126">
        <f t="shared" si="4"/>
        <v>22</v>
      </c>
      <c r="H59" s="126">
        <f t="shared" si="4"/>
        <v>1</v>
      </c>
      <c r="I59" s="126">
        <f t="shared" si="4"/>
        <v>1616</v>
      </c>
      <c r="J59" s="149"/>
      <c r="K59" s="126">
        <f>SUM(K57:K58)</f>
        <v>18</v>
      </c>
      <c r="L59" s="126">
        <f>SUM(L57:L58)</f>
        <v>13</v>
      </c>
      <c r="M59" s="126">
        <f>SUM(M57:M58)</f>
        <v>616</v>
      </c>
      <c r="N59" s="97">
        <f>SUM(N57:N58)</f>
        <v>1000</v>
      </c>
      <c r="O59" s="102">
        <f>SUM(O57:O58)</f>
        <v>14</v>
      </c>
      <c r="P59" s="61"/>
      <c r="Q59" s="61"/>
    </row>
    <row r="60" spans="1:17" s="1" customFormat="1" ht="17.25" customHeight="1" x14ac:dyDescent="0.25">
      <c r="A60" s="42"/>
      <c r="B60" s="55"/>
      <c r="C60" s="124" t="s">
        <v>98</v>
      </c>
      <c r="D60" s="126">
        <f>SUM(D59,D56,D53)</f>
        <v>1167</v>
      </c>
      <c r="E60" s="126">
        <f>SUM(E59,E56,E53)</f>
        <v>765</v>
      </c>
      <c r="F60" s="126">
        <f>SUM(F53+F56+F59)</f>
        <v>749</v>
      </c>
      <c r="G60" s="126">
        <f>SUM(G53+G56+G59)</f>
        <v>54</v>
      </c>
      <c r="H60" s="126">
        <f>SUM(H59)</f>
        <v>1</v>
      </c>
      <c r="I60" s="126">
        <f>SUM(I59,I56,I53)</f>
        <v>2736</v>
      </c>
      <c r="J60" s="123">
        <f>SUM(J51:J59)</f>
        <v>2736</v>
      </c>
      <c r="K60" s="126">
        <f>SUM(K59,K56,K53)</f>
        <v>45</v>
      </c>
      <c r="L60" s="126">
        <f>SUM(L59,L56,L53)</f>
        <v>38</v>
      </c>
      <c r="M60" s="10">
        <f>M53+M56+M59</f>
        <v>1569</v>
      </c>
      <c r="N60" s="126">
        <f>N53+N56+N59</f>
        <v>1167</v>
      </c>
      <c r="O60" s="101"/>
      <c r="P60" s="61"/>
      <c r="Q60" s="61"/>
    </row>
    <row r="61" spans="1:17" s="1" customFormat="1" ht="17.25" customHeight="1" x14ac:dyDescent="0.25">
      <c r="A61" s="174" t="s">
        <v>92</v>
      </c>
      <c r="B61" s="175"/>
      <c r="C61" s="176"/>
      <c r="D61" s="126">
        <f t="shared" ref="D61:I61" si="5">SUM(D13+D19+D24+D28+D36+D40+D43+D48+D53+D56+D59)</f>
        <v>1616</v>
      </c>
      <c r="E61" s="126">
        <f t="shared" si="5"/>
        <v>3596</v>
      </c>
      <c r="F61" s="126">
        <f t="shared" si="5"/>
        <v>2685</v>
      </c>
      <c r="G61" s="126">
        <f t="shared" si="5"/>
        <v>208</v>
      </c>
      <c r="H61" s="126">
        <f t="shared" si="5"/>
        <v>59</v>
      </c>
      <c r="I61" s="126">
        <f t="shared" si="5"/>
        <v>8164</v>
      </c>
      <c r="J61" s="126">
        <f>SUM(J6+J14+J20+J25+J29+J37+J41+J44+J51+J54+J57)</f>
        <v>8164</v>
      </c>
      <c r="K61" s="126">
        <f>SUM(K13+K19+K24+K28+K36+K40+K43+K48+K53+K56+K59)</f>
        <v>232</v>
      </c>
      <c r="L61" s="126">
        <f>SUM(L13+L19+L24+L28+L36+L40+L43+L48+L53+L56+L59)</f>
        <v>203</v>
      </c>
      <c r="M61" s="126">
        <f>M49+M60</f>
        <v>6548</v>
      </c>
      <c r="N61" s="126">
        <f>N49+N60</f>
        <v>1616</v>
      </c>
      <c r="O61" s="101"/>
      <c r="P61" s="61"/>
      <c r="Q61" s="61"/>
    </row>
    <row r="62" spans="1:17" s="1" customFormat="1" ht="17.25" customHeight="1" x14ac:dyDescent="0.25">
      <c r="A62" s="140" t="s">
        <v>96</v>
      </c>
      <c r="B62" s="172"/>
      <c r="C62" s="172"/>
      <c r="D62" s="172"/>
      <c r="E62" s="172"/>
      <c r="F62" s="172"/>
      <c r="G62" s="172"/>
      <c r="H62" s="172"/>
      <c r="I62" s="172"/>
      <c r="J62" s="172"/>
      <c r="K62" s="172"/>
      <c r="L62" s="172"/>
      <c r="M62" s="172"/>
      <c r="N62" s="173"/>
      <c r="O62" s="101"/>
      <c r="P62" s="61"/>
      <c r="Q62" s="61"/>
    </row>
    <row r="63" spans="1:17" s="1" customFormat="1" ht="42" customHeight="1" x14ac:dyDescent="0.25">
      <c r="A63" s="151">
        <v>12</v>
      </c>
      <c r="B63" s="161" t="s">
        <v>83</v>
      </c>
      <c r="C63" s="127" t="s">
        <v>6</v>
      </c>
      <c r="D63" s="126"/>
      <c r="E63" s="127">
        <v>178</v>
      </c>
      <c r="F63" s="127">
        <v>102</v>
      </c>
      <c r="G63" s="127">
        <v>12</v>
      </c>
      <c r="H63" s="127">
        <v>4</v>
      </c>
      <c r="I63" s="127">
        <f>SUM(E63:H63)</f>
        <v>296</v>
      </c>
      <c r="J63" s="154">
        <f>I64</f>
        <v>296</v>
      </c>
      <c r="K63" s="153">
        <v>15</v>
      </c>
      <c r="L63" s="150">
        <v>12</v>
      </c>
      <c r="M63" s="127">
        <v>296</v>
      </c>
      <c r="N63" s="127"/>
      <c r="O63" s="101"/>
      <c r="P63" s="61"/>
      <c r="Q63" s="61"/>
    </row>
    <row r="64" spans="1:17" s="1" customFormat="1" ht="18" customHeight="1" x14ac:dyDescent="0.25">
      <c r="A64" s="152"/>
      <c r="B64" s="161"/>
      <c r="C64" s="6" t="s">
        <v>27</v>
      </c>
      <c r="D64" s="126"/>
      <c r="E64" s="126">
        <f>SUM(E63)</f>
        <v>178</v>
      </c>
      <c r="F64" s="126">
        <f>SUM(F63)</f>
        <v>102</v>
      </c>
      <c r="G64" s="126">
        <f>SUM(G63)</f>
        <v>12</v>
      </c>
      <c r="H64" s="126">
        <f>SUM(H63)</f>
        <v>4</v>
      </c>
      <c r="I64" s="126">
        <f>SUM(I63)</f>
        <v>296</v>
      </c>
      <c r="J64" s="154"/>
      <c r="K64" s="153"/>
      <c r="L64" s="150"/>
      <c r="M64" s="127">
        <f>SUM(M63)</f>
        <v>296</v>
      </c>
      <c r="N64" s="126">
        <f>N63</f>
        <v>0</v>
      </c>
      <c r="O64" s="104"/>
      <c r="P64" s="61"/>
      <c r="Q64" s="61"/>
    </row>
    <row r="65" spans="1:17" s="1" customFormat="1" ht="17.25" customHeight="1" x14ac:dyDescent="0.25">
      <c r="A65" s="189"/>
      <c r="B65" s="190"/>
      <c r="C65" s="129" t="s">
        <v>93</v>
      </c>
      <c r="D65" s="121">
        <f t="shared" ref="D65:I65" si="6">D64+D59+D56+D48+D43+D40+D36+D28+D24+D19+D13+D53</f>
        <v>1616</v>
      </c>
      <c r="E65" s="121">
        <f t="shared" si="6"/>
        <v>3774</v>
      </c>
      <c r="F65" s="121">
        <f t="shared" si="6"/>
        <v>2787</v>
      </c>
      <c r="G65" s="121">
        <f t="shared" si="6"/>
        <v>220</v>
      </c>
      <c r="H65" s="121">
        <f t="shared" si="6"/>
        <v>63</v>
      </c>
      <c r="I65" s="121">
        <f t="shared" si="6"/>
        <v>8460</v>
      </c>
      <c r="J65" s="122">
        <f>J63+J57+J54+J51+J44+J41+J37+J29+J25+J20+J14+J6</f>
        <v>8460</v>
      </c>
      <c r="K65" s="122">
        <f>K63+K59+K56+K53+K48+K43+K40+K36+K28+K24+K19+K13</f>
        <v>247</v>
      </c>
      <c r="L65" s="132">
        <f>L63+L59+L56+L53+L48+L43+L40+L36+L28+L24+L19+L13</f>
        <v>215</v>
      </c>
      <c r="M65" s="126">
        <f>M61+M64</f>
        <v>6844</v>
      </c>
      <c r="N65" s="121">
        <f>N64+N59+N56+N53+N48+N43+N40+N36+N28+N24+N19+N13</f>
        <v>1616</v>
      </c>
      <c r="O65" s="19"/>
      <c r="P65" s="61"/>
      <c r="Q65" s="61"/>
    </row>
    <row r="66" spans="1:17" s="1" customFormat="1" ht="17.25" customHeight="1" x14ac:dyDescent="0.25">
      <c r="A66" s="138" t="s">
        <v>97</v>
      </c>
      <c r="B66" s="138"/>
      <c r="C66" s="138"/>
      <c r="D66" s="138"/>
      <c r="E66" s="138"/>
      <c r="F66" s="138"/>
      <c r="G66" s="138"/>
      <c r="H66" s="138"/>
      <c r="I66" s="138"/>
      <c r="J66" s="138"/>
      <c r="K66" s="138"/>
      <c r="L66" s="138"/>
      <c r="M66" s="138"/>
      <c r="N66" s="138"/>
      <c r="O66" s="19"/>
      <c r="P66" s="61"/>
      <c r="Q66" s="61"/>
    </row>
    <row r="67" spans="1:17" s="30" customFormat="1" ht="17.25" customHeight="1" x14ac:dyDescent="0.25">
      <c r="A67" s="151">
        <v>13</v>
      </c>
      <c r="B67" s="158" t="s">
        <v>70</v>
      </c>
      <c r="C67" s="117" t="s">
        <v>15</v>
      </c>
      <c r="D67" s="126"/>
      <c r="E67" s="127"/>
      <c r="F67" s="127">
        <v>24</v>
      </c>
      <c r="G67" s="127">
        <v>13</v>
      </c>
      <c r="H67" s="127">
        <v>1</v>
      </c>
      <c r="I67" s="127">
        <v>38</v>
      </c>
      <c r="J67" s="147">
        <f>SUM(I71)</f>
        <v>178</v>
      </c>
      <c r="K67" s="164">
        <v>26</v>
      </c>
      <c r="L67" s="155">
        <v>16</v>
      </c>
      <c r="M67" s="127">
        <v>38</v>
      </c>
      <c r="N67" s="94"/>
      <c r="O67" s="103">
        <v>11</v>
      </c>
      <c r="P67" s="62"/>
      <c r="Q67" s="62"/>
    </row>
    <row r="68" spans="1:17" s="1" customFormat="1" ht="17.25" customHeight="1" x14ac:dyDescent="0.25">
      <c r="A68" s="163"/>
      <c r="B68" s="159"/>
      <c r="C68" s="117" t="s">
        <v>16</v>
      </c>
      <c r="D68" s="126"/>
      <c r="E68" s="127"/>
      <c r="F68" s="127">
        <v>11</v>
      </c>
      <c r="G68" s="127">
        <v>5</v>
      </c>
      <c r="H68" s="127">
        <v>2</v>
      </c>
      <c r="I68" s="127">
        <v>18</v>
      </c>
      <c r="J68" s="148"/>
      <c r="K68" s="165"/>
      <c r="L68" s="156"/>
      <c r="M68" s="127">
        <v>18</v>
      </c>
      <c r="N68" s="94"/>
      <c r="O68" s="14">
        <v>6</v>
      </c>
      <c r="P68" s="61"/>
      <c r="Q68" s="61"/>
    </row>
    <row r="69" spans="1:17" s="1" customFormat="1" ht="17.25" customHeight="1" x14ac:dyDescent="0.25">
      <c r="A69" s="163"/>
      <c r="B69" s="159"/>
      <c r="C69" s="117" t="s">
        <v>84</v>
      </c>
      <c r="D69" s="126"/>
      <c r="E69" s="127"/>
      <c r="F69" s="127">
        <v>72</v>
      </c>
      <c r="G69" s="127">
        <v>28</v>
      </c>
      <c r="H69" s="127">
        <v>7</v>
      </c>
      <c r="I69" s="127">
        <v>107</v>
      </c>
      <c r="J69" s="148"/>
      <c r="K69" s="165"/>
      <c r="L69" s="156"/>
      <c r="M69" s="127">
        <v>107</v>
      </c>
      <c r="N69" s="94"/>
      <c r="O69" s="14">
        <v>55</v>
      </c>
      <c r="P69" s="61"/>
      <c r="Q69" s="61"/>
    </row>
    <row r="70" spans="1:17" s="1" customFormat="1" ht="17.25" customHeight="1" x14ac:dyDescent="0.25">
      <c r="A70" s="163"/>
      <c r="B70" s="159"/>
      <c r="C70" s="117" t="s">
        <v>13</v>
      </c>
      <c r="D70" s="126"/>
      <c r="E70" s="127"/>
      <c r="F70" s="127">
        <v>9</v>
      </c>
      <c r="G70" s="127">
        <v>4</v>
      </c>
      <c r="H70" s="127">
        <v>2</v>
      </c>
      <c r="I70" s="127">
        <v>15</v>
      </c>
      <c r="J70" s="148"/>
      <c r="K70" s="165"/>
      <c r="L70" s="156"/>
      <c r="M70" s="127">
        <v>15</v>
      </c>
      <c r="N70" s="94"/>
      <c r="O70" s="14">
        <v>6</v>
      </c>
      <c r="P70" s="61"/>
      <c r="Q70" s="61"/>
    </row>
    <row r="71" spans="1:17" s="1" customFormat="1" ht="17.25" customHeight="1" x14ac:dyDescent="0.25">
      <c r="A71" s="152"/>
      <c r="B71" s="160"/>
      <c r="C71" s="12" t="s">
        <v>27</v>
      </c>
      <c r="D71" s="126"/>
      <c r="E71" s="127"/>
      <c r="F71" s="126">
        <f>SUM(F67:F70)</f>
        <v>116</v>
      </c>
      <c r="G71" s="126">
        <f>SUM(G67:G70)</f>
        <v>50</v>
      </c>
      <c r="H71" s="126">
        <f>SUM(H67:H70)</f>
        <v>12</v>
      </c>
      <c r="I71" s="3">
        <f>SUM(I67:I70)</f>
        <v>178</v>
      </c>
      <c r="J71" s="149"/>
      <c r="K71" s="171"/>
      <c r="L71" s="157"/>
      <c r="M71" s="126">
        <f>SUM(M67:M70)</f>
        <v>178</v>
      </c>
      <c r="N71" s="94"/>
      <c r="O71" s="102">
        <f>SUM(O67:O70)</f>
        <v>78</v>
      </c>
      <c r="P71" s="61"/>
      <c r="Q71" s="61"/>
    </row>
    <row r="72" spans="1:17" s="1" customFormat="1" ht="17.25" customHeight="1" x14ac:dyDescent="0.25">
      <c r="A72" s="151">
        <v>14</v>
      </c>
      <c r="B72" s="158" t="s">
        <v>71</v>
      </c>
      <c r="C72" s="117" t="s">
        <v>55</v>
      </c>
      <c r="D72" s="126"/>
      <c r="E72" s="127">
        <v>36</v>
      </c>
      <c r="F72" s="127">
        <v>23</v>
      </c>
      <c r="G72" s="127">
        <v>13</v>
      </c>
      <c r="H72" s="127">
        <v>11</v>
      </c>
      <c r="I72" s="2">
        <f>SUM(D72:H72)</f>
        <v>83</v>
      </c>
      <c r="J72" s="147">
        <v>1258</v>
      </c>
      <c r="K72" s="164">
        <v>32</v>
      </c>
      <c r="L72" s="164">
        <v>22</v>
      </c>
      <c r="M72" s="127">
        <v>83</v>
      </c>
      <c r="N72" s="94"/>
      <c r="O72" s="14">
        <v>61</v>
      </c>
      <c r="P72" s="61"/>
      <c r="Q72" s="61"/>
    </row>
    <row r="73" spans="1:17" s="1" customFormat="1" ht="17.25" customHeight="1" x14ac:dyDescent="0.25">
      <c r="A73" s="163"/>
      <c r="B73" s="159"/>
      <c r="C73" s="127" t="s">
        <v>30</v>
      </c>
      <c r="D73" s="126"/>
      <c r="E73" s="127">
        <v>154</v>
      </c>
      <c r="F73" s="127">
        <v>221</v>
      </c>
      <c r="G73" s="127">
        <v>127</v>
      </c>
      <c r="H73" s="127">
        <v>8</v>
      </c>
      <c r="I73" s="127">
        <f>SUM(E73:H73)</f>
        <v>510</v>
      </c>
      <c r="J73" s="148"/>
      <c r="K73" s="165"/>
      <c r="L73" s="165"/>
      <c r="M73" s="127">
        <v>510</v>
      </c>
      <c r="N73" s="94"/>
      <c r="O73" s="14">
        <v>294</v>
      </c>
      <c r="P73" s="61"/>
      <c r="Q73" s="61"/>
    </row>
    <row r="74" spans="1:17" s="1" customFormat="1" ht="17.25" customHeight="1" x14ac:dyDescent="0.25">
      <c r="A74" s="163"/>
      <c r="B74" s="159"/>
      <c r="C74" s="127" t="s">
        <v>57</v>
      </c>
      <c r="D74" s="126"/>
      <c r="E74" s="127">
        <v>64</v>
      </c>
      <c r="F74" s="127">
        <v>50</v>
      </c>
      <c r="G74" s="127">
        <v>23</v>
      </c>
      <c r="H74" s="127"/>
      <c r="I74" s="127">
        <f>SUM(E74:H74)</f>
        <v>137</v>
      </c>
      <c r="J74" s="148"/>
      <c r="K74" s="165"/>
      <c r="L74" s="165"/>
      <c r="M74" s="127">
        <v>137</v>
      </c>
      <c r="N74" s="94"/>
      <c r="O74" s="14">
        <v>79</v>
      </c>
      <c r="P74" s="61"/>
      <c r="Q74" s="61"/>
    </row>
    <row r="75" spans="1:17" s="1" customFormat="1" ht="17.25" customHeight="1" x14ac:dyDescent="0.25">
      <c r="A75" s="163"/>
      <c r="B75" s="159"/>
      <c r="C75" s="127" t="s">
        <v>52</v>
      </c>
      <c r="D75" s="126"/>
      <c r="E75" s="127">
        <v>112</v>
      </c>
      <c r="F75" s="127">
        <v>113</v>
      </c>
      <c r="G75" s="127">
        <v>67</v>
      </c>
      <c r="H75" s="127"/>
      <c r="I75" s="127">
        <f>SUM(E75:H75)</f>
        <v>292</v>
      </c>
      <c r="J75" s="148"/>
      <c r="K75" s="165"/>
      <c r="L75" s="165"/>
      <c r="M75" s="127">
        <v>292</v>
      </c>
      <c r="N75" s="94"/>
      <c r="O75" s="14">
        <v>154</v>
      </c>
      <c r="P75" s="61"/>
      <c r="Q75" s="61"/>
    </row>
    <row r="76" spans="1:17" s="1" customFormat="1" x14ac:dyDescent="0.25">
      <c r="A76" s="163"/>
      <c r="B76" s="159"/>
      <c r="C76" s="117" t="s">
        <v>75</v>
      </c>
      <c r="D76" s="127"/>
      <c r="E76" s="127">
        <v>102</v>
      </c>
      <c r="F76" s="127">
        <v>86</v>
      </c>
      <c r="G76" s="127">
        <v>48</v>
      </c>
      <c r="H76" s="127"/>
      <c r="I76" s="127">
        <f>SUM(E76:H76)</f>
        <v>236</v>
      </c>
      <c r="J76" s="148"/>
      <c r="K76" s="165"/>
      <c r="L76" s="165"/>
      <c r="M76" s="127">
        <v>236</v>
      </c>
      <c r="N76" s="94"/>
      <c r="O76" s="14">
        <v>115</v>
      </c>
      <c r="P76" s="61"/>
      <c r="Q76" s="61"/>
    </row>
    <row r="77" spans="1:17" s="1" customFormat="1" ht="16.5" customHeight="1" x14ac:dyDescent="0.25">
      <c r="A77" s="152"/>
      <c r="B77" s="160"/>
      <c r="C77" s="99" t="s">
        <v>27</v>
      </c>
      <c r="D77" s="127"/>
      <c r="E77" s="126">
        <f>SUM(E72:E76)</f>
        <v>468</v>
      </c>
      <c r="F77" s="126">
        <f>SUM(F72:F76)</f>
        <v>493</v>
      </c>
      <c r="G77" s="126">
        <f>SUM(G72:G76)</f>
        <v>278</v>
      </c>
      <c r="H77" s="126">
        <f>SUM(H72:H76)</f>
        <v>19</v>
      </c>
      <c r="I77" s="126">
        <f>SUM(I72:I76)</f>
        <v>1258</v>
      </c>
      <c r="J77" s="148"/>
      <c r="K77" s="165"/>
      <c r="L77" s="165"/>
      <c r="M77" s="126">
        <f>SUM(M72:M76)</f>
        <v>1258</v>
      </c>
      <c r="N77" s="100"/>
      <c r="O77" s="102">
        <f>SUM(O72:O76)</f>
        <v>703</v>
      </c>
      <c r="P77" s="61"/>
      <c r="Q77" s="61"/>
    </row>
    <row r="78" spans="1:17" s="1" customFormat="1" ht="18.75" customHeight="1" x14ac:dyDescent="0.25">
      <c r="A78" s="140" t="s">
        <v>64</v>
      </c>
      <c r="B78" s="169"/>
      <c r="C78" s="169"/>
      <c r="D78" s="169"/>
      <c r="E78" s="169"/>
      <c r="F78" s="169"/>
      <c r="G78" s="169"/>
      <c r="H78" s="169"/>
      <c r="I78" s="169"/>
      <c r="J78" s="169"/>
      <c r="K78" s="169"/>
      <c r="L78" s="169"/>
      <c r="M78" s="169"/>
      <c r="N78" s="170"/>
      <c r="O78" s="101"/>
      <c r="P78" s="61"/>
      <c r="Q78" s="61"/>
    </row>
    <row r="79" spans="1:17" s="1" customFormat="1" ht="15" customHeight="1" x14ac:dyDescent="0.25">
      <c r="A79" s="151">
        <v>22</v>
      </c>
      <c r="B79" s="177" t="s">
        <v>36</v>
      </c>
      <c r="C79" s="117" t="s">
        <v>15</v>
      </c>
      <c r="D79" s="117">
        <v>9</v>
      </c>
      <c r="E79" s="117">
        <v>25</v>
      </c>
      <c r="F79" s="117"/>
      <c r="G79" s="117"/>
      <c r="H79" s="117"/>
      <c r="I79" s="127">
        <f t="shared" ref="I79:I86" si="7">D79+E79+F79+G79+H79</f>
        <v>34</v>
      </c>
      <c r="J79" s="141">
        <f>I87</f>
        <v>271</v>
      </c>
      <c r="K79" s="141">
        <v>11</v>
      </c>
      <c r="L79" s="197">
        <v>9</v>
      </c>
      <c r="M79" s="117">
        <f t="shared" ref="M79:M86" si="8">E79</f>
        <v>25</v>
      </c>
      <c r="N79" s="127">
        <f t="shared" ref="N79:N86" si="9">D79</f>
        <v>9</v>
      </c>
      <c r="O79" s="101"/>
      <c r="P79" s="61"/>
      <c r="Q79" s="61"/>
    </row>
    <row r="80" spans="1:17" s="1" customFormat="1" ht="15" customHeight="1" x14ac:dyDescent="0.25">
      <c r="A80" s="163"/>
      <c r="B80" s="178"/>
      <c r="C80" s="117" t="s">
        <v>5</v>
      </c>
      <c r="D80" s="117"/>
      <c r="E80" s="117">
        <v>13</v>
      </c>
      <c r="F80" s="117"/>
      <c r="G80" s="117"/>
      <c r="H80" s="117"/>
      <c r="I80" s="127">
        <f t="shared" si="7"/>
        <v>13</v>
      </c>
      <c r="J80" s="142"/>
      <c r="K80" s="142"/>
      <c r="L80" s="198"/>
      <c r="M80" s="117">
        <f t="shared" si="8"/>
        <v>13</v>
      </c>
      <c r="N80" s="127">
        <f t="shared" si="9"/>
        <v>0</v>
      </c>
      <c r="O80" s="101"/>
      <c r="P80" s="61"/>
      <c r="Q80" s="61"/>
    </row>
    <row r="81" spans="1:17" s="1" customFormat="1" x14ac:dyDescent="0.25">
      <c r="A81" s="163"/>
      <c r="B81" s="178"/>
      <c r="C81" s="117" t="s">
        <v>10</v>
      </c>
      <c r="D81" s="117">
        <v>15</v>
      </c>
      <c r="E81" s="117">
        <v>13</v>
      </c>
      <c r="F81" s="117"/>
      <c r="G81" s="117"/>
      <c r="H81" s="117"/>
      <c r="I81" s="127">
        <f t="shared" si="7"/>
        <v>28</v>
      </c>
      <c r="J81" s="142"/>
      <c r="K81" s="142"/>
      <c r="L81" s="198"/>
      <c r="M81" s="117">
        <f t="shared" si="8"/>
        <v>13</v>
      </c>
      <c r="N81" s="127">
        <f t="shared" si="9"/>
        <v>15</v>
      </c>
      <c r="O81" s="101"/>
      <c r="P81" s="61"/>
      <c r="Q81" s="61"/>
    </row>
    <row r="82" spans="1:17" s="1" customFormat="1" x14ac:dyDescent="0.25">
      <c r="A82" s="163"/>
      <c r="B82" s="178"/>
      <c r="C82" s="117" t="s">
        <v>30</v>
      </c>
      <c r="D82" s="117">
        <v>12</v>
      </c>
      <c r="E82" s="117">
        <v>27</v>
      </c>
      <c r="F82" s="117"/>
      <c r="G82" s="117"/>
      <c r="H82" s="117"/>
      <c r="I82" s="127">
        <f t="shared" si="7"/>
        <v>39</v>
      </c>
      <c r="J82" s="142"/>
      <c r="K82" s="142"/>
      <c r="L82" s="198"/>
      <c r="M82" s="117">
        <f t="shared" si="8"/>
        <v>27</v>
      </c>
      <c r="N82" s="127">
        <f t="shared" si="9"/>
        <v>12</v>
      </c>
      <c r="O82" s="101"/>
      <c r="P82" s="61"/>
      <c r="Q82" s="61"/>
    </row>
    <row r="83" spans="1:17" s="1" customFormat="1" x14ac:dyDescent="0.25">
      <c r="A83" s="163"/>
      <c r="B83" s="178"/>
      <c r="C83" s="117" t="s">
        <v>12</v>
      </c>
      <c r="D83" s="117">
        <v>19</v>
      </c>
      <c r="E83" s="117"/>
      <c r="F83" s="117"/>
      <c r="G83" s="117"/>
      <c r="H83" s="117"/>
      <c r="I83" s="127">
        <f t="shared" si="7"/>
        <v>19</v>
      </c>
      <c r="J83" s="142"/>
      <c r="K83" s="142"/>
      <c r="L83" s="198"/>
      <c r="M83" s="117">
        <f t="shared" si="8"/>
        <v>0</v>
      </c>
      <c r="N83" s="127">
        <f t="shared" si="9"/>
        <v>19</v>
      </c>
      <c r="O83" s="101"/>
      <c r="P83" s="61"/>
      <c r="Q83" s="61"/>
    </row>
    <row r="84" spans="1:17" s="1" customFormat="1" x14ac:dyDescent="0.25">
      <c r="A84" s="163"/>
      <c r="B84" s="178"/>
      <c r="C84" s="117" t="s">
        <v>57</v>
      </c>
      <c r="D84" s="117">
        <v>30</v>
      </c>
      <c r="E84" s="117"/>
      <c r="F84" s="117"/>
      <c r="G84" s="117"/>
      <c r="H84" s="117"/>
      <c r="I84" s="127">
        <f t="shared" si="7"/>
        <v>30</v>
      </c>
      <c r="J84" s="142"/>
      <c r="K84" s="142"/>
      <c r="L84" s="198"/>
      <c r="M84" s="117">
        <f t="shared" si="8"/>
        <v>0</v>
      </c>
      <c r="N84" s="127">
        <f t="shared" si="9"/>
        <v>30</v>
      </c>
      <c r="O84" s="101"/>
      <c r="P84" s="61"/>
      <c r="Q84" s="61"/>
    </row>
    <row r="85" spans="1:17" s="1" customFormat="1" x14ac:dyDescent="0.25">
      <c r="A85" s="163"/>
      <c r="B85" s="178"/>
      <c r="C85" s="117" t="s">
        <v>6</v>
      </c>
      <c r="D85" s="117">
        <v>32</v>
      </c>
      <c r="E85" s="117">
        <v>53</v>
      </c>
      <c r="F85" s="117"/>
      <c r="G85" s="117"/>
      <c r="H85" s="117"/>
      <c r="I85" s="127">
        <f t="shared" si="7"/>
        <v>85</v>
      </c>
      <c r="J85" s="142"/>
      <c r="K85" s="142"/>
      <c r="L85" s="198"/>
      <c r="M85" s="117">
        <f t="shared" si="8"/>
        <v>53</v>
      </c>
      <c r="N85" s="127">
        <f t="shared" si="9"/>
        <v>32</v>
      </c>
      <c r="O85" s="101"/>
      <c r="P85" s="61"/>
      <c r="Q85" s="61"/>
    </row>
    <row r="86" spans="1:17" s="1" customFormat="1" x14ac:dyDescent="0.25">
      <c r="A86" s="163"/>
      <c r="B86" s="178"/>
      <c r="C86" s="117" t="s">
        <v>50</v>
      </c>
      <c r="D86" s="117">
        <v>23</v>
      </c>
      <c r="E86" s="117"/>
      <c r="F86" s="117"/>
      <c r="G86" s="117"/>
      <c r="H86" s="117"/>
      <c r="I86" s="127">
        <f t="shared" si="7"/>
        <v>23</v>
      </c>
      <c r="J86" s="142"/>
      <c r="K86" s="142"/>
      <c r="L86" s="198"/>
      <c r="M86" s="117">
        <f t="shared" si="8"/>
        <v>0</v>
      </c>
      <c r="N86" s="127">
        <f t="shared" si="9"/>
        <v>23</v>
      </c>
      <c r="O86" s="101"/>
      <c r="P86" s="61"/>
      <c r="Q86" s="61"/>
    </row>
    <row r="87" spans="1:17" s="1" customFormat="1" x14ac:dyDescent="0.25">
      <c r="A87" s="152"/>
      <c r="B87" s="179"/>
      <c r="C87" s="6" t="s">
        <v>27</v>
      </c>
      <c r="D87" s="116">
        <f>SUM(D79:D86)</f>
        <v>140</v>
      </c>
      <c r="E87" s="116">
        <f>SUM(E79:E86)</f>
        <v>131</v>
      </c>
      <c r="F87" s="116">
        <f t="shared" ref="F87:H87" si="10">F85+F84+F83+F82+F81+F79</f>
        <v>0</v>
      </c>
      <c r="G87" s="116">
        <f t="shared" si="10"/>
        <v>0</v>
      </c>
      <c r="H87" s="116">
        <f t="shared" si="10"/>
        <v>0</v>
      </c>
      <c r="I87" s="126">
        <f>SUM(I79:I86)</f>
        <v>271</v>
      </c>
      <c r="J87" s="143"/>
      <c r="K87" s="143"/>
      <c r="L87" s="199"/>
      <c r="M87" s="116">
        <f>SUM(M79:M86)</f>
        <v>131</v>
      </c>
      <c r="N87" s="116">
        <f>SUM(N79:N86)</f>
        <v>140</v>
      </c>
      <c r="O87" s="101"/>
      <c r="P87" s="61"/>
      <c r="Q87" s="61"/>
    </row>
    <row r="88" spans="1:17" s="1" customFormat="1" x14ac:dyDescent="0.25">
      <c r="A88" s="151">
        <v>42</v>
      </c>
      <c r="B88" s="177" t="s">
        <v>43</v>
      </c>
      <c r="C88" s="117" t="s">
        <v>61</v>
      </c>
      <c r="D88" s="117">
        <v>20</v>
      </c>
      <c r="E88" s="117">
        <v>60</v>
      </c>
      <c r="F88" s="117">
        <v>56</v>
      </c>
      <c r="G88" s="117"/>
      <c r="H88" s="117"/>
      <c r="I88" s="117">
        <f>SUM(D88:H88)</f>
        <v>136</v>
      </c>
      <c r="J88" s="141">
        <f>I109</f>
        <v>1366</v>
      </c>
      <c r="K88" s="203">
        <v>40</v>
      </c>
      <c r="L88" s="197">
        <v>33</v>
      </c>
      <c r="M88" s="117">
        <v>116</v>
      </c>
      <c r="N88" s="117">
        <v>20</v>
      </c>
      <c r="O88" s="101"/>
      <c r="P88" s="61"/>
      <c r="Q88" s="61"/>
    </row>
    <row r="89" spans="1:17" s="1" customFormat="1" x14ac:dyDescent="0.25">
      <c r="A89" s="163"/>
      <c r="B89" s="178"/>
      <c r="C89" s="117" t="s">
        <v>15</v>
      </c>
      <c r="D89" s="117">
        <v>7</v>
      </c>
      <c r="E89" s="117">
        <v>91</v>
      </c>
      <c r="F89" s="117">
        <v>28</v>
      </c>
      <c r="G89" s="117"/>
      <c r="H89" s="117"/>
      <c r="I89" s="117">
        <f>SUM(D89:H89)</f>
        <v>126</v>
      </c>
      <c r="J89" s="142"/>
      <c r="K89" s="204"/>
      <c r="L89" s="198"/>
      <c r="M89" s="117">
        <v>119</v>
      </c>
      <c r="N89" s="117">
        <v>7</v>
      </c>
      <c r="O89" s="101"/>
      <c r="P89" s="61"/>
      <c r="Q89" s="61"/>
    </row>
    <row r="90" spans="1:17" s="1" customFormat="1" x14ac:dyDescent="0.25">
      <c r="A90" s="163"/>
      <c r="B90" s="178"/>
      <c r="C90" s="117" t="s">
        <v>5</v>
      </c>
      <c r="D90" s="117">
        <v>20</v>
      </c>
      <c r="E90" s="117">
        <v>42</v>
      </c>
      <c r="F90" s="117"/>
      <c r="G90" s="117"/>
      <c r="H90" s="117"/>
      <c r="I90" s="117">
        <f>SUM(D90:H90)</f>
        <v>62</v>
      </c>
      <c r="J90" s="142"/>
      <c r="K90" s="204"/>
      <c r="L90" s="198"/>
      <c r="M90" s="117">
        <v>42</v>
      </c>
      <c r="N90" s="117">
        <v>20</v>
      </c>
      <c r="O90" s="101"/>
      <c r="P90" s="61"/>
      <c r="Q90" s="61"/>
    </row>
    <row r="91" spans="1:17" s="1" customFormat="1" x14ac:dyDescent="0.25">
      <c r="A91" s="163"/>
      <c r="B91" s="178"/>
      <c r="C91" s="117" t="s">
        <v>31</v>
      </c>
      <c r="D91" s="117">
        <v>15</v>
      </c>
      <c r="E91" s="117">
        <v>35</v>
      </c>
      <c r="F91" s="117"/>
      <c r="G91" s="117"/>
      <c r="H91" s="117"/>
      <c r="I91" s="117">
        <f>SUM(D91:H91)</f>
        <v>50</v>
      </c>
      <c r="J91" s="142"/>
      <c r="K91" s="204"/>
      <c r="L91" s="198"/>
      <c r="M91" s="117">
        <v>35</v>
      </c>
      <c r="N91" s="117">
        <v>15</v>
      </c>
      <c r="O91" s="101"/>
      <c r="P91" s="61"/>
      <c r="Q91" s="61"/>
    </row>
    <row r="92" spans="1:17" s="1" customFormat="1" x14ac:dyDescent="0.25">
      <c r="A92" s="163"/>
      <c r="B92" s="178"/>
      <c r="C92" s="117" t="s">
        <v>16</v>
      </c>
      <c r="D92" s="117">
        <v>25</v>
      </c>
      <c r="E92" s="117">
        <v>52</v>
      </c>
      <c r="F92" s="117">
        <v>27</v>
      </c>
      <c r="G92" s="117"/>
      <c r="H92" s="117"/>
      <c r="I92" s="117">
        <f>SUM(D92:H92)</f>
        <v>104</v>
      </c>
      <c r="J92" s="142"/>
      <c r="K92" s="204"/>
      <c r="L92" s="198"/>
      <c r="M92" s="117">
        <v>79</v>
      </c>
      <c r="N92" s="117">
        <v>25</v>
      </c>
      <c r="O92" s="101"/>
      <c r="P92" s="61"/>
      <c r="Q92" s="61"/>
    </row>
    <row r="93" spans="1:17" s="1" customFormat="1" x14ac:dyDescent="0.25">
      <c r="A93" s="163"/>
      <c r="B93" s="178"/>
      <c r="C93" s="117" t="s">
        <v>62</v>
      </c>
      <c r="D93" s="117"/>
      <c r="E93" s="117">
        <v>69</v>
      </c>
      <c r="F93" s="117">
        <v>33</v>
      </c>
      <c r="G93" s="117"/>
      <c r="H93" s="117"/>
      <c r="I93" s="117">
        <f>SUM(E93:H93)</f>
        <v>102</v>
      </c>
      <c r="J93" s="142"/>
      <c r="K93" s="204"/>
      <c r="L93" s="198"/>
      <c r="M93" s="117">
        <v>102</v>
      </c>
      <c r="N93" s="117"/>
      <c r="O93" s="101"/>
      <c r="P93" s="61"/>
      <c r="Q93" s="61"/>
    </row>
    <row r="94" spans="1:17" s="1" customFormat="1" x14ac:dyDescent="0.25">
      <c r="A94" s="163"/>
      <c r="B94" s="178"/>
      <c r="C94" s="117" t="s">
        <v>10</v>
      </c>
      <c r="D94" s="117">
        <v>34</v>
      </c>
      <c r="E94" s="117">
        <v>55</v>
      </c>
      <c r="F94" s="117">
        <v>10</v>
      </c>
      <c r="G94" s="117"/>
      <c r="H94" s="117"/>
      <c r="I94" s="117">
        <f>SUM(D94:H94)</f>
        <v>99</v>
      </c>
      <c r="J94" s="142"/>
      <c r="K94" s="204"/>
      <c r="L94" s="198"/>
      <c r="M94" s="117">
        <v>65</v>
      </c>
      <c r="N94" s="117">
        <v>34</v>
      </c>
      <c r="O94" s="101"/>
      <c r="P94" s="61"/>
      <c r="Q94" s="61"/>
    </row>
    <row r="95" spans="1:17" s="1" customFormat="1" x14ac:dyDescent="0.25">
      <c r="A95" s="163"/>
      <c r="B95" s="178"/>
      <c r="C95" s="117" t="s">
        <v>20</v>
      </c>
      <c r="D95" s="117">
        <v>27</v>
      </c>
      <c r="E95" s="117">
        <v>34</v>
      </c>
      <c r="F95" s="117">
        <v>26</v>
      </c>
      <c r="G95" s="117"/>
      <c r="H95" s="117"/>
      <c r="I95" s="117">
        <f>SUM(D95:H95)</f>
        <v>87</v>
      </c>
      <c r="J95" s="142"/>
      <c r="K95" s="204"/>
      <c r="L95" s="198"/>
      <c r="M95" s="117">
        <v>60</v>
      </c>
      <c r="N95" s="117">
        <v>27</v>
      </c>
      <c r="O95" s="101"/>
      <c r="P95" s="61"/>
      <c r="Q95" s="61"/>
    </row>
    <row r="96" spans="1:17" s="1" customFormat="1" x14ac:dyDescent="0.25">
      <c r="A96" s="163"/>
      <c r="B96" s="178"/>
      <c r="C96" s="117" t="s">
        <v>30</v>
      </c>
      <c r="D96" s="117">
        <v>31</v>
      </c>
      <c r="E96" s="117">
        <v>17</v>
      </c>
      <c r="F96" s="117"/>
      <c r="G96" s="117"/>
      <c r="H96" s="117"/>
      <c r="I96" s="117">
        <f>SUM(D96:H96)</f>
        <v>48</v>
      </c>
      <c r="J96" s="142"/>
      <c r="K96" s="204"/>
      <c r="L96" s="198"/>
      <c r="M96" s="117">
        <v>17</v>
      </c>
      <c r="N96" s="117">
        <v>31</v>
      </c>
      <c r="O96" s="101"/>
      <c r="P96" s="61"/>
      <c r="Q96" s="61"/>
    </row>
    <row r="97" spans="1:17" s="1" customFormat="1" x14ac:dyDescent="0.25">
      <c r="A97" s="163"/>
      <c r="B97" s="178"/>
      <c r="C97" s="117" t="s">
        <v>11</v>
      </c>
      <c r="D97" s="117">
        <v>47</v>
      </c>
      <c r="E97" s="117">
        <v>13</v>
      </c>
      <c r="F97" s="117">
        <v>8</v>
      </c>
      <c r="G97" s="117"/>
      <c r="H97" s="117"/>
      <c r="I97" s="117">
        <f>SUM(D97:H97)</f>
        <v>68</v>
      </c>
      <c r="J97" s="142"/>
      <c r="K97" s="204"/>
      <c r="L97" s="198"/>
      <c r="M97" s="117">
        <v>21</v>
      </c>
      <c r="N97" s="117">
        <v>47</v>
      </c>
      <c r="O97" s="101"/>
      <c r="P97" s="61"/>
      <c r="Q97" s="61"/>
    </row>
    <row r="98" spans="1:17" s="1" customFormat="1" x14ac:dyDescent="0.25">
      <c r="A98" s="163"/>
      <c r="B98" s="178"/>
      <c r="C98" s="117" t="s">
        <v>54</v>
      </c>
      <c r="D98" s="117"/>
      <c r="E98" s="117">
        <v>10</v>
      </c>
      <c r="F98" s="117"/>
      <c r="G98" s="117"/>
      <c r="H98" s="117"/>
      <c r="I98" s="117">
        <f>SUM(E98:H98)</f>
        <v>10</v>
      </c>
      <c r="J98" s="142"/>
      <c r="K98" s="204"/>
      <c r="L98" s="198"/>
      <c r="M98" s="117">
        <v>10</v>
      </c>
      <c r="N98" s="117"/>
      <c r="O98" s="101"/>
      <c r="P98" s="61"/>
      <c r="Q98" s="61"/>
    </row>
    <row r="99" spans="1:17" s="1" customFormat="1" x14ac:dyDescent="0.25">
      <c r="A99" s="163"/>
      <c r="B99" s="178"/>
      <c r="C99" s="117" t="s">
        <v>12</v>
      </c>
      <c r="D99" s="117">
        <v>11</v>
      </c>
      <c r="E99" s="117">
        <v>30</v>
      </c>
      <c r="F99" s="117">
        <v>3</v>
      </c>
      <c r="G99" s="117"/>
      <c r="H99" s="117"/>
      <c r="I99" s="117">
        <f>SUM(D99:H99)</f>
        <v>44</v>
      </c>
      <c r="J99" s="142"/>
      <c r="K99" s="204"/>
      <c r="L99" s="198"/>
      <c r="M99" s="117">
        <v>33</v>
      </c>
      <c r="N99" s="117">
        <v>11</v>
      </c>
      <c r="O99" s="101"/>
      <c r="P99" s="61"/>
      <c r="Q99" s="61"/>
    </row>
    <row r="100" spans="1:17" s="1" customFormat="1" x14ac:dyDescent="0.25">
      <c r="A100" s="163"/>
      <c r="B100" s="178"/>
      <c r="C100" s="117" t="s">
        <v>28</v>
      </c>
      <c r="D100" s="117"/>
      <c r="E100" s="117">
        <v>61</v>
      </c>
      <c r="F100" s="117"/>
      <c r="G100" s="117"/>
      <c r="H100" s="117"/>
      <c r="I100" s="117">
        <v>61</v>
      </c>
      <c r="J100" s="142"/>
      <c r="K100" s="204"/>
      <c r="L100" s="198"/>
      <c r="M100" s="117">
        <v>61</v>
      </c>
      <c r="N100" s="117"/>
      <c r="O100" s="101"/>
      <c r="P100" s="61"/>
      <c r="Q100" s="61"/>
    </row>
    <row r="101" spans="1:17" s="1" customFormat="1" x14ac:dyDescent="0.25">
      <c r="A101" s="163"/>
      <c r="B101" s="178"/>
      <c r="C101" s="117" t="s">
        <v>13</v>
      </c>
      <c r="D101" s="117">
        <v>25</v>
      </c>
      <c r="E101" s="117">
        <v>29</v>
      </c>
      <c r="F101" s="117">
        <v>3</v>
      </c>
      <c r="G101" s="117"/>
      <c r="H101" s="117"/>
      <c r="I101" s="117">
        <f>SUM(D101:H101)</f>
        <v>57</v>
      </c>
      <c r="J101" s="142"/>
      <c r="K101" s="204"/>
      <c r="L101" s="198"/>
      <c r="M101" s="117">
        <v>32</v>
      </c>
      <c r="N101" s="117">
        <v>25</v>
      </c>
      <c r="O101" s="101"/>
      <c r="P101" s="61"/>
      <c r="Q101" s="61"/>
    </row>
    <row r="102" spans="1:17" s="1" customFormat="1" x14ac:dyDescent="0.25">
      <c r="A102" s="163"/>
      <c r="B102" s="178"/>
      <c r="C102" s="117" t="s">
        <v>51</v>
      </c>
      <c r="D102" s="117">
        <v>30</v>
      </c>
      <c r="E102" s="117"/>
      <c r="F102" s="117"/>
      <c r="G102" s="117"/>
      <c r="H102" s="117"/>
      <c r="I102" s="117">
        <v>30</v>
      </c>
      <c r="J102" s="142"/>
      <c r="K102" s="204"/>
      <c r="L102" s="198"/>
      <c r="M102" s="117"/>
      <c r="N102" s="117">
        <v>30</v>
      </c>
      <c r="O102" s="101"/>
      <c r="P102" s="61"/>
      <c r="Q102" s="61"/>
    </row>
    <row r="103" spans="1:17" s="1" customFormat="1" x14ac:dyDescent="0.25">
      <c r="A103" s="163"/>
      <c r="B103" s="178"/>
      <c r="C103" s="117" t="s">
        <v>91</v>
      </c>
      <c r="D103" s="117">
        <v>25</v>
      </c>
      <c r="E103" s="117">
        <v>79</v>
      </c>
      <c r="F103" s="117"/>
      <c r="G103" s="117"/>
      <c r="H103" s="117"/>
      <c r="I103" s="117">
        <f>SUM(D103:H103)</f>
        <v>104</v>
      </c>
      <c r="J103" s="142"/>
      <c r="K103" s="204"/>
      <c r="L103" s="198"/>
      <c r="M103" s="117">
        <v>79</v>
      </c>
      <c r="N103" s="117">
        <v>25</v>
      </c>
      <c r="O103" s="101"/>
      <c r="P103" s="61"/>
      <c r="Q103" s="61"/>
    </row>
    <row r="104" spans="1:17" s="1" customFormat="1" x14ac:dyDescent="0.25">
      <c r="A104" s="163"/>
      <c r="B104" s="178"/>
      <c r="C104" s="117" t="s">
        <v>52</v>
      </c>
      <c r="D104" s="117">
        <v>15</v>
      </c>
      <c r="E104" s="117"/>
      <c r="F104" s="117"/>
      <c r="G104" s="117"/>
      <c r="H104" s="117"/>
      <c r="I104" s="117">
        <v>15</v>
      </c>
      <c r="J104" s="142"/>
      <c r="K104" s="204"/>
      <c r="L104" s="198"/>
      <c r="M104" s="117"/>
      <c r="N104" s="117">
        <v>15</v>
      </c>
      <c r="O104" s="101"/>
      <c r="P104" s="61"/>
      <c r="Q104" s="61"/>
    </row>
    <row r="105" spans="1:17" s="1" customFormat="1" x14ac:dyDescent="0.25">
      <c r="A105" s="163"/>
      <c r="B105" s="178"/>
      <c r="C105" s="117" t="s">
        <v>6</v>
      </c>
      <c r="D105" s="117"/>
      <c r="E105" s="117">
        <v>60</v>
      </c>
      <c r="F105" s="117"/>
      <c r="G105" s="117"/>
      <c r="H105" s="117"/>
      <c r="I105" s="117">
        <v>60</v>
      </c>
      <c r="J105" s="142"/>
      <c r="K105" s="204"/>
      <c r="L105" s="198"/>
      <c r="M105" s="117">
        <v>60</v>
      </c>
      <c r="N105" s="117"/>
      <c r="O105" s="101"/>
      <c r="P105" s="61"/>
      <c r="Q105" s="61"/>
    </row>
    <row r="106" spans="1:17" s="1" customFormat="1" x14ac:dyDescent="0.25">
      <c r="A106" s="163"/>
      <c r="B106" s="178"/>
      <c r="C106" s="117" t="s">
        <v>113</v>
      </c>
      <c r="D106" s="117">
        <v>8</v>
      </c>
      <c r="E106" s="117">
        <v>15</v>
      </c>
      <c r="F106" s="117"/>
      <c r="G106" s="117"/>
      <c r="H106" s="117"/>
      <c r="I106" s="117">
        <f>SUM(D106:H106)</f>
        <v>23</v>
      </c>
      <c r="J106" s="142"/>
      <c r="K106" s="204"/>
      <c r="L106" s="198"/>
      <c r="M106" s="117">
        <v>15</v>
      </c>
      <c r="N106" s="117">
        <v>8</v>
      </c>
      <c r="O106" s="101"/>
      <c r="P106" s="61"/>
      <c r="Q106" s="61"/>
    </row>
    <row r="107" spans="1:17" s="1" customFormat="1" x14ac:dyDescent="0.25">
      <c r="A107" s="163"/>
      <c r="B107" s="178"/>
      <c r="C107" s="117" t="s">
        <v>90</v>
      </c>
      <c r="D107" s="117">
        <v>25</v>
      </c>
      <c r="E107" s="117">
        <v>35</v>
      </c>
      <c r="F107" s="117"/>
      <c r="G107" s="117"/>
      <c r="H107" s="117"/>
      <c r="I107" s="117">
        <f>SUM(D107:H107)</f>
        <v>60</v>
      </c>
      <c r="J107" s="142"/>
      <c r="K107" s="204"/>
      <c r="L107" s="198"/>
      <c r="M107" s="117">
        <v>35</v>
      </c>
      <c r="N107" s="117">
        <v>25</v>
      </c>
      <c r="O107" s="101"/>
      <c r="P107" s="61"/>
      <c r="Q107" s="61"/>
    </row>
    <row r="108" spans="1:17" s="1" customFormat="1" x14ac:dyDescent="0.25">
      <c r="A108" s="163"/>
      <c r="B108" s="178"/>
      <c r="C108" s="117" t="s">
        <v>32</v>
      </c>
      <c r="D108" s="117"/>
      <c r="E108" s="117">
        <v>20</v>
      </c>
      <c r="F108" s="117"/>
      <c r="G108" s="117"/>
      <c r="H108" s="117"/>
      <c r="I108" s="117">
        <v>20</v>
      </c>
      <c r="J108" s="142"/>
      <c r="K108" s="204"/>
      <c r="L108" s="198"/>
      <c r="M108" s="117">
        <v>20</v>
      </c>
      <c r="N108" s="117"/>
      <c r="O108" s="101"/>
      <c r="P108" s="61"/>
      <c r="Q108" s="61"/>
    </row>
    <row r="109" spans="1:17" s="1" customFormat="1" x14ac:dyDescent="0.25">
      <c r="A109" s="152"/>
      <c r="B109" s="179"/>
      <c r="C109" s="6" t="s">
        <v>27</v>
      </c>
      <c r="D109" s="116">
        <f>SUM(D88:D108)</f>
        <v>365</v>
      </c>
      <c r="E109" s="116">
        <f>SUM(E88:E108)</f>
        <v>807</v>
      </c>
      <c r="F109" s="116">
        <f>SUM(F88:F108)</f>
        <v>194</v>
      </c>
      <c r="G109" s="116">
        <f>G105+G103+G102+G101+G100+G99+G98+G97+G96++G95+G94+G93+G92+G91+G90+G89+G88</f>
        <v>0</v>
      </c>
      <c r="H109" s="116">
        <f>H105+H103+H102+H101+H100+H99+H98+H97+H96++H95+H94+H93+H92+H91+H90+H89+H88</f>
        <v>0</v>
      </c>
      <c r="I109" s="116">
        <f t="shared" ref="I109" si="11">H109+G109+F109+E109+D109</f>
        <v>1366</v>
      </c>
      <c r="J109" s="143"/>
      <c r="K109" s="205"/>
      <c r="L109" s="199"/>
      <c r="M109" s="116">
        <f>SUM(M88:M108)</f>
        <v>1001</v>
      </c>
      <c r="N109" s="116">
        <f>SUM(N88:N108)</f>
        <v>365</v>
      </c>
      <c r="O109" s="101"/>
      <c r="P109" s="61"/>
      <c r="Q109" s="61"/>
    </row>
    <row r="110" spans="1:17" s="1" customFormat="1" ht="25.5" customHeight="1" x14ac:dyDescent="0.25">
      <c r="A110" s="118"/>
      <c r="B110" s="177" t="s">
        <v>128</v>
      </c>
      <c r="C110" s="117" t="s">
        <v>6</v>
      </c>
      <c r="D110" s="117">
        <v>123</v>
      </c>
      <c r="E110" s="117">
        <v>60</v>
      </c>
      <c r="F110" s="117">
        <v>29</v>
      </c>
      <c r="G110" s="117"/>
      <c r="H110" s="117"/>
      <c r="I110" s="117">
        <v>212</v>
      </c>
      <c r="J110" s="147">
        <v>212</v>
      </c>
      <c r="K110" s="147">
        <v>8</v>
      </c>
      <c r="L110" s="147">
        <v>7</v>
      </c>
      <c r="M110" s="127">
        <v>89</v>
      </c>
      <c r="N110" s="125">
        <v>123</v>
      </c>
      <c r="O110" s="127">
        <v>1</v>
      </c>
      <c r="P110" s="61"/>
      <c r="Q110" s="61"/>
    </row>
    <row r="111" spans="1:17" s="1" customFormat="1" ht="21" customHeight="1" x14ac:dyDescent="0.25">
      <c r="A111" s="118"/>
      <c r="B111" s="179"/>
      <c r="C111" s="6" t="s">
        <v>27</v>
      </c>
      <c r="D111" s="116">
        <f>SUM(D110:D110)</f>
        <v>123</v>
      </c>
      <c r="E111" s="116">
        <f>SUM(E110:E110)</f>
        <v>60</v>
      </c>
      <c r="F111" s="116">
        <v>29</v>
      </c>
      <c r="G111" s="116"/>
      <c r="H111" s="116"/>
      <c r="I111" s="116">
        <v>212</v>
      </c>
      <c r="J111" s="149"/>
      <c r="K111" s="149"/>
      <c r="L111" s="149"/>
      <c r="M111" s="126">
        <f>SUM(M110:M110)</f>
        <v>89</v>
      </c>
      <c r="N111" s="120">
        <f>SUM(N110:N110)</f>
        <v>123</v>
      </c>
      <c r="O111" s="126">
        <v>1</v>
      </c>
      <c r="P111" s="61"/>
      <c r="Q111" s="61"/>
    </row>
    <row r="112" spans="1:17" s="5" customFormat="1" x14ac:dyDescent="0.25">
      <c r="A112" s="144" t="s">
        <v>86</v>
      </c>
      <c r="B112" s="145"/>
      <c r="C112" s="146"/>
      <c r="D112" s="3">
        <f>D61+D87+D109+D111</f>
        <v>2244</v>
      </c>
      <c r="E112" s="3">
        <f>E65+E77+E87+E109+E111</f>
        <v>5240</v>
      </c>
      <c r="F112" s="3">
        <f>F65+F71+F77+F109+F111</f>
        <v>3619</v>
      </c>
      <c r="G112" s="3">
        <f>G65+G71+G77</f>
        <v>548</v>
      </c>
      <c r="H112" s="3">
        <f>H65+H71+H77</f>
        <v>94</v>
      </c>
      <c r="I112" s="54">
        <f>I65+I71+I77+I87+I109+I111</f>
        <v>11745</v>
      </c>
      <c r="J112" s="54">
        <f>J65+J67+J72+J79+J88+J110</f>
        <v>11745</v>
      </c>
      <c r="K112" s="3">
        <f>K65+K67+K72+K79+K88+K110</f>
        <v>364</v>
      </c>
      <c r="L112" s="3">
        <f>L65+L67+L72+L79+L88+L110</f>
        <v>302</v>
      </c>
      <c r="M112" s="3">
        <f>M65+M71+M77+M87+M109+M111</f>
        <v>9501</v>
      </c>
      <c r="N112" s="3">
        <f>N65+N87+N109+N111</f>
        <v>2244</v>
      </c>
      <c r="O112" s="126">
        <f>O13+O19+O24+O28+O36+O43+O48+O56+O59+O71+O77+O111</f>
        <v>1224</v>
      </c>
      <c r="P112" s="63"/>
      <c r="Q112" s="9"/>
    </row>
    <row r="113" spans="1:17" s="5" customFormat="1" x14ac:dyDescent="0.25">
      <c r="D113" s="49"/>
      <c r="O113" s="104"/>
      <c r="P113" s="9"/>
      <c r="Q113" s="9"/>
    </row>
    <row r="114" spans="1:17" s="5" customFormat="1" x14ac:dyDescent="0.25">
      <c r="D114" s="33"/>
      <c r="E114" s="33"/>
      <c r="F114" s="33"/>
      <c r="G114" s="33"/>
      <c r="H114" s="33"/>
      <c r="O114" s="104"/>
      <c r="P114" s="9"/>
      <c r="Q114" s="9"/>
    </row>
    <row r="115" spans="1:17" s="5" customFormat="1" x14ac:dyDescent="0.25">
      <c r="D115" s="49"/>
      <c r="O115" s="104"/>
      <c r="P115" s="9"/>
      <c r="Q115" s="9"/>
    </row>
    <row r="116" spans="1:17" s="22" customFormat="1" x14ac:dyDescent="0.25">
      <c r="A116" s="7"/>
      <c r="B116" s="7"/>
      <c r="C116" s="7"/>
      <c r="D116" s="19"/>
      <c r="E116" s="16"/>
      <c r="F116" s="16"/>
      <c r="G116" s="16"/>
      <c r="H116" s="16"/>
      <c r="I116" s="25"/>
      <c r="J116" s="25"/>
      <c r="K116" s="16"/>
      <c r="L116" s="16"/>
      <c r="M116" s="16"/>
      <c r="N116" s="16"/>
      <c r="P116" s="61"/>
      <c r="Q116" s="61"/>
    </row>
    <row r="117" spans="1:17" s="22" customFormat="1" x14ac:dyDescent="0.25">
      <c r="A117" s="7"/>
      <c r="B117" s="7"/>
      <c r="C117" s="7"/>
      <c r="D117" s="19"/>
      <c r="E117" s="16"/>
      <c r="F117" s="16"/>
      <c r="G117" s="16"/>
      <c r="H117" s="16"/>
      <c r="I117" s="25"/>
      <c r="J117" s="25"/>
      <c r="K117" s="16"/>
      <c r="L117" s="16"/>
      <c r="M117" s="16"/>
      <c r="N117" s="16"/>
      <c r="P117" s="61"/>
      <c r="Q117" s="61"/>
    </row>
    <row r="118" spans="1:17" s="22" customFormat="1" x14ac:dyDescent="0.25">
      <c r="A118" s="7"/>
      <c r="B118" s="7"/>
      <c r="C118" s="7"/>
      <c r="D118" s="32"/>
      <c r="E118" s="16"/>
      <c r="F118" s="16"/>
      <c r="G118" s="16"/>
      <c r="H118" s="16"/>
      <c r="I118" s="25"/>
      <c r="J118" s="25"/>
      <c r="K118" s="16"/>
      <c r="L118" s="16"/>
      <c r="M118" s="16"/>
      <c r="N118" s="16"/>
      <c r="P118" s="61"/>
      <c r="Q118" s="61"/>
    </row>
    <row r="119" spans="1:17" s="22" customFormat="1" x14ac:dyDescent="0.25">
      <c r="A119" s="7"/>
      <c r="B119" s="7"/>
      <c r="C119" s="7"/>
      <c r="D119" s="19"/>
      <c r="E119" s="16"/>
      <c r="F119" s="16"/>
      <c r="G119" s="16"/>
      <c r="H119" s="16"/>
      <c r="I119" s="25"/>
      <c r="J119" s="25"/>
      <c r="K119" s="16"/>
      <c r="L119" s="16"/>
      <c r="M119" s="31"/>
      <c r="N119" s="16"/>
      <c r="P119" s="61"/>
      <c r="Q119" s="61"/>
    </row>
    <row r="120" spans="1:17" s="22" customFormat="1" x14ac:dyDescent="0.25">
      <c r="A120" s="7"/>
      <c r="B120" s="7"/>
      <c r="C120" s="8"/>
      <c r="D120" s="19"/>
      <c r="E120" s="19"/>
      <c r="F120" s="19"/>
      <c r="G120" s="19"/>
      <c r="H120" s="19"/>
      <c r="I120" s="26"/>
      <c r="J120" s="26"/>
      <c r="K120" s="19"/>
      <c r="L120" s="19"/>
      <c r="M120" s="32"/>
      <c r="N120" s="19"/>
      <c r="P120" s="61"/>
      <c r="Q120" s="61"/>
    </row>
    <row r="121" spans="1:17" s="22" customFormat="1" x14ac:dyDescent="0.25">
      <c r="A121" s="7"/>
      <c r="B121" s="7"/>
      <c r="C121" s="9"/>
      <c r="D121" s="19"/>
      <c r="E121" s="19"/>
      <c r="F121" s="19"/>
      <c r="G121" s="19"/>
      <c r="H121" s="19"/>
      <c r="I121" s="26"/>
      <c r="J121" s="26"/>
      <c r="K121" s="19"/>
      <c r="L121" s="19"/>
      <c r="M121" s="19"/>
      <c r="N121" s="19"/>
      <c r="P121" s="61"/>
      <c r="Q121" s="61"/>
    </row>
    <row r="122" spans="1:17" s="1" customFormat="1" ht="18.75" x14ac:dyDescent="0.3">
      <c r="A122" s="5"/>
      <c r="B122" s="5"/>
      <c r="C122" s="23"/>
      <c r="D122" s="18"/>
      <c r="E122" s="18"/>
      <c r="F122" s="18"/>
      <c r="G122" s="18"/>
      <c r="H122" s="18"/>
      <c r="I122" s="27"/>
      <c r="J122" s="28"/>
      <c r="K122" s="18"/>
      <c r="L122" s="18"/>
      <c r="M122" s="18"/>
      <c r="N122" s="18"/>
      <c r="O122" s="101"/>
      <c r="P122" s="61"/>
      <c r="Q122" s="61"/>
    </row>
    <row r="123" spans="1:17" s="5" customFormat="1" x14ac:dyDescent="0.25">
      <c r="D123" s="49"/>
      <c r="O123" s="104"/>
      <c r="P123" s="9"/>
      <c r="Q123" s="9"/>
    </row>
    <row r="124" spans="1:17" s="5" customFormat="1" x14ac:dyDescent="0.25">
      <c r="D124" s="49"/>
      <c r="O124" s="104"/>
      <c r="P124" s="9"/>
      <c r="Q124" s="9"/>
    </row>
    <row r="125" spans="1:17" s="5" customFormat="1" x14ac:dyDescent="0.25">
      <c r="D125" s="49"/>
      <c r="O125" s="104"/>
      <c r="P125" s="9"/>
      <c r="Q125" s="9"/>
    </row>
    <row r="126" spans="1:17" s="5" customFormat="1" x14ac:dyDescent="0.25">
      <c r="D126" s="49"/>
      <c r="O126" s="104"/>
      <c r="P126" s="9"/>
      <c r="Q126" s="9"/>
    </row>
    <row r="127" spans="1:17" s="5" customFormat="1" x14ac:dyDescent="0.25">
      <c r="D127" s="49"/>
      <c r="O127" s="104"/>
      <c r="P127" s="9"/>
      <c r="Q127" s="9"/>
    </row>
    <row r="128" spans="1:17" s="5" customFormat="1" x14ac:dyDescent="0.25">
      <c r="D128" s="49"/>
      <c r="O128" s="104"/>
      <c r="P128" s="9"/>
      <c r="Q128" s="9"/>
    </row>
    <row r="129" spans="4:17" s="5" customFormat="1" x14ac:dyDescent="0.25">
      <c r="D129" s="49"/>
      <c r="O129" s="104"/>
      <c r="P129" s="9"/>
      <c r="Q129" s="9"/>
    </row>
    <row r="130" spans="4:17" s="5" customFormat="1" x14ac:dyDescent="0.25">
      <c r="D130" s="49"/>
      <c r="O130" s="104"/>
      <c r="P130" s="9"/>
      <c r="Q130" s="9"/>
    </row>
    <row r="131" spans="4:17" s="5" customFormat="1" x14ac:dyDescent="0.25">
      <c r="D131" s="49"/>
      <c r="O131" s="104"/>
      <c r="P131" s="9"/>
      <c r="Q131" s="9"/>
    </row>
    <row r="132" spans="4:17" s="5" customFormat="1" x14ac:dyDescent="0.25">
      <c r="D132" s="49"/>
      <c r="O132" s="104"/>
      <c r="P132" s="9"/>
      <c r="Q132" s="9"/>
    </row>
    <row r="133" spans="4:17" s="5" customFormat="1" x14ac:dyDescent="0.25">
      <c r="D133" s="49"/>
      <c r="O133" s="104"/>
      <c r="P133" s="9"/>
      <c r="Q133" s="9"/>
    </row>
    <row r="134" spans="4:17" s="5" customFormat="1" x14ac:dyDescent="0.25">
      <c r="D134" s="49"/>
      <c r="O134" s="104"/>
      <c r="P134" s="9"/>
      <c r="Q134" s="9"/>
    </row>
    <row r="135" spans="4:17" s="5" customFormat="1" x14ac:dyDescent="0.25">
      <c r="D135" s="49"/>
      <c r="O135" s="104"/>
      <c r="P135" s="9"/>
      <c r="Q135" s="9"/>
    </row>
    <row r="136" spans="4:17" s="5" customFormat="1" x14ac:dyDescent="0.25">
      <c r="D136" s="49"/>
      <c r="O136" s="104"/>
      <c r="P136" s="9"/>
      <c r="Q136" s="9"/>
    </row>
    <row r="137" spans="4:17" s="5" customFormat="1" x14ac:dyDescent="0.25">
      <c r="D137" s="49"/>
      <c r="O137" s="104"/>
      <c r="P137" s="9"/>
      <c r="Q137" s="9"/>
    </row>
    <row r="138" spans="4:17" s="5" customFormat="1" x14ac:dyDescent="0.25">
      <c r="D138" s="49"/>
      <c r="I138" s="5" t="s">
        <v>85</v>
      </c>
      <c r="O138" s="104"/>
      <c r="P138" s="9"/>
      <c r="Q138" s="9"/>
    </row>
    <row r="139" spans="4:17" s="5" customFormat="1" x14ac:dyDescent="0.25">
      <c r="D139" s="49"/>
      <c r="O139" s="104"/>
      <c r="P139" s="9"/>
      <c r="Q139" s="9"/>
    </row>
    <row r="140" spans="4:17" s="5" customFormat="1" x14ac:dyDescent="0.25">
      <c r="D140" s="49"/>
      <c r="O140" s="104"/>
      <c r="P140" s="9"/>
      <c r="Q140" s="9"/>
    </row>
    <row r="141" spans="4:17" s="5" customFormat="1" x14ac:dyDescent="0.25">
      <c r="D141" s="49"/>
      <c r="O141" s="104"/>
      <c r="P141" s="9"/>
      <c r="Q141" s="9"/>
    </row>
    <row r="142" spans="4:17" s="5" customFormat="1" x14ac:dyDescent="0.25">
      <c r="D142" s="49"/>
      <c r="O142" s="104"/>
      <c r="P142" s="9"/>
      <c r="Q142" s="9"/>
    </row>
    <row r="143" spans="4:17" s="5" customFormat="1" x14ac:dyDescent="0.25">
      <c r="D143" s="49"/>
      <c r="O143" s="104"/>
      <c r="P143" s="9"/>
      <c r="Q143" s="9"/>
    </row>
    <row r="144" spans="4:17" s="5" customFormat="1" x14ac:dyDescent="0.25">
      <c r="D144" s="49"/>
      <c r="O144" s="104"/>
      <c r="P144" s="9"/>
      <c r="Q144" s="9"/>
    </row>
    <row r="145" spans="4:17" s="5" customFormat="1" x14ac:dyDescent="0.25">
      <c r="D145" s="49"/>
      <c r="O145" s="104"/>
      <c r="P145" s="9"/>
      <c r="Q145" s="9"/>
    </row>
    <row r="146" spans="4:17" s="5" customFormat="1" x14ac:dyDescent="0.25">
      <c r="D146" s="49"/>
      <c r="O146" s="104"/>
      <c r="P146" s="9"/>
      <c r="Q146" s="9"/>
    </row>
    <row r="147" spans="4:17" s="5" customFormat="1" x14ac:dyDescent="0.25">
      <c r="D147" s="49"/>
      <c r="O147" s="104"/>
      <c r="P147" s="9"/>
      <c r="Q147" s="9"/>
    </row>
    <row r="148" spans="4:17" s="5" customFormat="1" x14ac:dyDescent="0.25">
      <c r="D148" s="49"/>
      <c r="O148" s="104"/>
      <c r="P148" s="9"/>
      <c r="Q148" s="9"/>
    </row>
    <row r="149" spans="4:17" s="5" customFormat="1" x14ac:dyDescent="0.25">
      <c r="D149" s="49"/>
      <c r="O149" s="104"/>
      <c r="P149" s="9"/>
      <c r="Q149" s="9"/>
    </row>
    <row r="150" spans="4:17" s="5" customFormat="1" x14ac:dyDescent="0.25">
      <c r="D150" s="49"/>
      <c r="O150" s="104"/>
      <c r="P150" s="9"/>
      <c r="Q150" s="9"/>
    </row>
    <row r="151" spans="4:17" s="5" customFormat="1" x14ac:dyDescent="0.25">
      <c r="D151" s="49"/>
      <c r="O151" s="104"/>
      <c r="P151" s="9"/>
      <c r="Q151" s="9"/>
    </row>
    <row r="152" spans="4:17" s="5" customFormat="1" x14ac:dyDescent="0.25">
      <c r="D152" s="49"/>
      <c r="O152" s="104"/>
      <c r="P152" s="9"/>
      <c r="Q152" s="9"/>
    </row>
    <row r="153" spans="4:17" s="5" customFormat="1" x14ac:dyDescent="0.25">
      <c r="D153" s="49"/>
      <c r="O153" s="104"/>
      <c r="P153" s="9"/>
      <c r="Q153" s="9"/>
    </row>
    <row r="154" spans="4:17" s="5" customFormat="1" x14ac:dyDescent="0.25">
      <c r="D154" s="49"/>
      <c r="O154" s="104"/>
      <c r="P154" s="9"/>
      <c r="Q154" s="9"/>
    </row>
    <row r="155" spans="4:17" s="5" customFormat="1" x14ac:dyDescent="0.25">
      <c r="D155" s="49"/>
      <c r="O155" s="104"/>
      <c r="P155" s="9"/>
      <c r="Q155" s="9"/>
    </row>
    <row r="156" spans="4:17" s="5" customFormat="1" x14ac:dyDescent="0.25">
      <c r="D156" s="49"/>
      <c r="O156" s="104"/>
      <c r="P156" s="9"/>
      <c r="Q156" s="9"/>
    </row>
    <row r="157" spans="4:17" s="5" customFormat="1" x14ac:dyDescent="0.25">
      <c r="D157" s="49"/>
      <c r="O157" s="104"/>
      <c r="P157" s="9"/>
      <c r="Q157" s="9"/>
    </row>
    <row r="158" spans="4:17" s="5" customFormat="1" x14ac:dyDescent="0.25">
      <c r="D158" s="49"/>
      <c r="O158" s="104"/>
      <c r="P158" s="9"/>
      <c r="Q158" s="9"/>
    </row>
    <row r="159" spans="4:17" s="5" customFormat="1" x14ac:dyDescent="0.25">
      <c r="D159" s="49"/>
      <c r="O159" s="104"/>
      <c r="P159" s="9"/>
      <c r="Q159" s="9"/>
    </row>
    <row r="160" spans="4:17" s="5" customFormat="1" x14ac:dyDescent="0.25">
      <c r="D160" s="49"/>
      <c r="O160" s="104"/>
      <c r="P160" s="9"/>
      <c r="Q160" s="9"/>
    </row>
    <row r="161" spans="4:17" s="5" customFormat="1" x14ac:dyDescent="0.25">
      <c r="D161" s="49"/>
      <c r="O161" s="104"/>
      <c r="P161" s="9"/>
      <c r="Q161" s="9"/>
    </row>
    <row r="162" spans="4:17" s="5" customFormat="1" x14ac:dyDescent="0.25">
      <c r="D162" s="49"/>
      <c r="O162" s="104"/>
      <c r="P162" s="9"/>
      <c r="Q162" s="9"/>
    </row>
    <row r="163" spans="4:17" s="5" customFormat="1" x14ac:dyDescent="0.25">
      <c r="D163" s="49"/>
      <c r="O163" s="104"/>
      <c r="P163" s="9"/>
      <c r="Q163" s="9"/>
    </row>
    <row r="164" spans="4:17" s="5" customFormat="1" x14ac:dyDescent="0.25">
      <c r="D164" s="49"/>
      <c r="O164" s="104"/>
      <c r="P164" s="9"/>
      <c r="Q164" s="9"/>
    </row>
    <row r="165" spans="4:17" s="5" customFormat="1" x14ac:dyDescent="0.25">
      <c r="D165" s="49"/>
      <c r="O165" s="104"/>
      <c r="P165" s="9"/>
      <c r="Q165" s="9"/>
    </row>
    <row r="166" spans="4:17" s="5" customFormat="1" x14ac:dyDescent="0.25">
      <c r="D166" s="49"/>
      <c r="O166" s="104"/>
      <c r="P166" s="9"/>
      <c r="Q166" s="9"/>
    </row>
    <row r="167" spans="4:17" s="5" customFormat="1" x14ac:dyDescent="0.25">
      <c r="D167" s="49"/>
      <c r="O167" s="104"/>
      <c r="P167" s="9"/>
      <c r="Q167" s="9"/>
    </row>
    <row r="168" spans="4:17" s="5" customFormat="1" x14ac:dyDescent="0.25">
      <c r="D168" s="49"/>
      <c r="O168" s="104"/>
      <c r="P168" s="9"/>
      <c r="Q168" s="9"/>
    </row>
    <row r="169" spans="4:17" s="5" customFormat="1" x14ac:dyDescent="0.25">
      <c r="D169" s="49"/>
      <c r="O169" s="104"/>
      <c r="P169" s="9"/>
      <c r="Q169" s="9"/>
    </row>
    <row r="170" spans="4:17" s="5" customFormat="1" x14ac:dyDescent="0.25">
      <c r="D170" s="49"/>
      <c r="O170" s="104"/>
      <c r="P170" s="9"/>
      <c r="Q170" s="9"/>
    </row>
    <row r="171" spans="4:17" s="5" customFormat="1" x14ac:dyDescent="0.25">
      <c r="D171" s="49"/>
      <c r="O171" s="104"/>
      <c r="P171" s="9"/>
      <c r="Q171" s="9"/>
    </row>
    <row r="172" spans="4:17" s="5" customFormat="1" x14ac:dyDescent="0.25">
      <c r="D172" s="49"/>
      <c r="O172" s="104"/>
      <c r="P172" s="9"/>
      <c r="Q172" s="9"/>
    </row>
    <row r="173" spans="4:17" s="5" customFormat="1" x14ac:dyDescent="0.25">
      <c r="D173" s="49"/>
      <c r="O173" s="104"/>
      <c r="P173" s="9"/>
      <c r="Q173" s="9"/>
    </row>
    <row r="174" spans="4:17" s="5" customFormat="1" x14ac:dyDescent="0.25">
      <c r="D174" s="49"/>
      <c r="O174" s="104"/>
      <c r="P174" s="9"/>
      <c r="Q174" s="9"/>
    </row>
    <row r="175" spans="4:17" s="5" customFormat="1" x14ac:dyDescent="0.25">
      <c r="D175" s="49"/>
      <c r="O175" s="104"/>
      <c r="P175" s="9"/>
      <c r="Q175" s="9"/>
    </row>
    <row r="176" spans="4:17" s="5" customFormat="1" x14ac:dyDescent="0.25">
      <c r="D176" s="49"/>
      <c r="O176" s="104"/>
      <c r="P176" s="9"/>
      <c r="Q176" s="9"/>
    </row>
    <row r="177" spans="4:17" s="5" customFormat="1" x14ac:dyDescent="0.25">
      <c r="D177" s="49"/>
      <c r="O177" s="104"/>
      <c r="P177" s="9"/>
      <c r="Q177" s="9"/>
    </row>
    <row r="178" spans="4:17" s="5" customFormat="1" x14ac:dyDescent="0.25">
      <c r="D178" s="49"/>
      <c r="O178" s="104"/>
      <c r="P178" s="9"/>
      <c r="Q178" s="9"/>
    </row>
    <row r="179" spans="4:17" s="5" customFormat="1" x14ac:dyDescent="0.25">
      <c r="D179" s="49"/>
      <c r="O179" s="104"/>
      <c r="P179" s="9"/>
      <c r="Q179" s="9"/>
    </row>
    <row r="180" spans="4:17" s="5" customFormat="1" x14ac:dyDescent="0.25">
      <c r="D180" s="49"/>
      <c r="O180" s="104"/>
      <c r="P180" s="9"/>
      <c r="Q180" s="9"/>
    </row>
    <row r="181" spans="4:17" s="5" customFormat="1" x14ac:dyDescent="0.25">
      <c r="D181" s="49"/>
      <c r="O181" s="104"/>
      <c r="P181" s="9"/>
      <c r="Q181" s="9"/>
    </row>
    <row r="182" spans="4:17" s="5" customFormat="1" x14ac:dyDescent="0.25">
      <c r="D182" s="49"/>
      <c r="O182" s="104"/>
      <c r="P182" s="9"/>
      <c r="Q182" s="9"/>
    </row>
    <row r="183" spans="4:17" s="5" customFormat="1" x14ac:dyDescent="0.25">
      <c r="D183" s="49"/>
      <c r="O183" s="104"/>
      <c r="P183" s="9"/>
      <c r="Q183" s="9"/>
    </row>
    <row r="184" spans="4:17" s="5" customFormat="1" x14ac:dyDescent="0.25">
      <c r="D184" s="49"/>
      <c r="O184" s="104"/>
      <c r="P184" s="9"/>
      <c r="Q184" s="9"/>
    </row>
    <row r="185" spans="4:17" s="5" customFormat="1" x14ac:dyDescent="0.25">
      <c r="D185" s="49"/>
      <c r="O185" s="104"/>
      <c r="P185" s="9"/>
      <c r="Q185" s="9"/>
    </row>
    <row r="186" spans="4:17" s="5" customFormat="1" x14ac:dyDescent="0.25">
      <c r="D186" s="49"/>
      <c r="O186" s="104"/>
      <c r="P186" s="9"/>
      <c r="Q186" s="9"/>
    </row>
    <row r="187" spans="4:17" s="5" customFormat="1" x14ac:dyDescent="0.25">
      <c r="D187" s="49"/>
      <c r="O187" s="104"/>
      <c r="P187" s="9"/>
      <c r="Q187" s="9"/>
    </row>
    <row r="188" spans="4:17" s="5" customFormat="1" x14ac:dyDescent="0.25">
      <c r="D188" s="49"/>
      <c r="O188" s="104"/>
      <c r="P188" s="9"/>
      <c r="Q188" s="9"/>
    </row>
    <row r="189" spans="4:17" s="5" customFormat="1" x14ac:dyDescent="0.25">
      <c r="D189" s="49"/>
      <c r="O189" s="104"/>
      <c r="P189" s="9"/>
      <c r="Q189" s="9"/>
    </row>
    <row r="190" spans="4:17" s="5" customFormat="1" x14ac:dyDescent="0.25">
      <c r="D190" s="49"/>
      <c r="O190" s="104"/>
      <c r="P190" s="9"/>
      <c r="Q190" s="9"/>
    </row>
    <row r="191" spans="4:17" s="5" customFormat="1" x14ac:dyDescent="0.25">
      <c r="D191" s="49"/>
      <c r="O191" s="104"/>
      <c r="P191" s="9"/>
      <c r="Q191" s="9"/>
    </row>
    <row r="192" spans="4:17" s="5" customFormat="1" x14ac:dyDescent="0.25">
      <c r="D192" s="49"/>
      <c r="O192" s="104"/>
      <c r="P192" s="9"/>
      <c r="Q192" s="9"/>
    </row>
    <row r="193" spans="4:17" s="5" customFormat="1" x14ac:dyDescent="0.25">
      <c r="D193" s="49"/>
      <c r="O193" s="104"/>
      <c r="P193" s="9"/>
      <c r="Q193" s="9"/>
    </row>
    <row r="194" spans="4:17" s="5" customFormat="1" x14ac:dyDescent="0.25">
      <c r="D194" s="49"/>
      <c r="O194" s="104"/>
      <c r="P194" s="9"/>
      <c r="Q194" s="9"/>
    </row>
    <row r="195" spans="4:17" s="5" customFormat="1" x14ac:dyDescent="0.25">
      <c r="D195" s="49"/>
      <c r="O195" s="104"/>
      <c r="P195" s="9"/>
      <c r="Q195" s="9"/>
    </row>
    <row r="196" spans="4:17" s="5" customFormat="1" x14ac:dyDescent="0.25">
      <c r="D196" s="49"/>
      <c r="O196" s="104"/>
      <c r="P196" s="9"/>
      <c r="Q196" s="9"/>
    </row>
    <row r="197" spans="4:17" s="5" customFormat="1" x14ac:dyDescent="0.25">
      <c r="D197" s="49"/>
      <c r="O197" s="104"/>
      <c r="P197" s="9"/>
      <c r="Q197" s="9"/>
    </row>
    <row r="198" spans="4:17" s="5" customFormat="1" x14ac:dyDescent="0.25">
      <c r="D198" s="49"/>
      <c r="O198" s="104"/>
      <c r="P198" s="9"/>
      <c r="Q198" s="9"/>
    </row>
    <row r="199" spans="4:17" s="5" customFormat="1" x14ac:dyDescent="0.25">
      <c r="D199" s="49"/>
      <c r="O199" s="104"/>
      <c r="P199" s="9"/>
      <c r="Q199" s="9"/>
    </row>
    <row r="200" spans="4:17" s="5" customFormat="1" x14ac:dyDescent="0.25">
      <c r="D200" s="49"/>
      <c r="O200" s="104"/>
      <c r="P200" s="9"/>
      <c r="Q200" s="9"/>
    </row>
    <row r="201" spans="4:17" s="5" customFormat="1" x14ac:dyDescent="0.25">
      <c r="D201" s="49"/>
      <c r="O201" s="104"/>
      <c r="P201" s="9"/>
      <c r="Q201" s="9"/>
    </row>
    <row r="202" spans="4:17" s="5" customFormat="1" x14ac:dyDescent="0.25">
      <c r="D202" s="49"/>
      <c r="O202" s="104"/>
      <c r="P202" s="9"/>
      <c r="Q202" s="9"/>
    </row>
    <row r="203" spans="4:17" s="5" customFormat="1" x14ac:dyDescent="0.25">
      <c r="D203" s="49"/>
      <c r="O203" s="104"/>
      <c r="P203" s="9"/>
      <c r="Q203" s="9"/>
    </row>
    <row r="204" spans="4:17" s="5" customFormat="1" x14ac:dyDescent="0.25">
      <c r="D204" s="49"/>
      <c r="O204" s="104"/>
      <c r="P204" s="9"/>
      <c r="Q204" s="9"/>
    </row>
    <row r="205" spans="4:17" s="5" customFormat="1" x14ac:dyDescent="0.25">
      <c r="D205" s="49"/>
      <c r="O205" s="104"/>
      <c r="P205" s="9"/>
      <c r="Q205" s="9"/>
    </row>
    <row r="206" spans="4:17" s="5" customFormat="1" x14ac:dyDescent="0.25">
      <c r="D206" s="49"/>
      <c r="O206" s="104"/>
      <c r="P206" s="9"/>
      <c r="Q206" s="9"/>
    </row>
    <row r="207" spans="4:17" s="5" customFormat="1" x14ac:dyDescent="0.25">
      <c r="D207" s="49"/>
      <c r="O207" s="104"/>
      <c r="P207" s="9"/>
      <c r="Q207" s="9"/>
    </row>
    <row r="208" spans="4:17" s="5" customFormat="1" x14ac:dyDescent="0.25">
      <c r="D208" s="49"/>
      <c r="O208" s="104"/>
      <c r="P208" s="9"/>
      <c r="Q208" s="9"/>
    </row>
    <row r="209" spans="4:17" s="5" customFormat="1" x14ac:dyDescent="0.25">
      <c r="D209" s="49"/>
      <c r="O209" s="104"/>
      <c r="P209" s="9"/>
      <c r="Q209" s="9"/>
    </row>
    <row r="210" spans="4:17" s="5" customFormat="1" x14ac:dyDescent="0.25">
      <c r="D210" s="49"/>
      <c r="O210" s="104"/>
      <c r="P210" s="9"/>
      <c r="Q210" s="9"/>
    </row>
    <row r="211" spans="4:17" s="5" customFormat="1" x14ac:dyDescent="0.25">
      <c r="D211" s="49"/>
      <c r="O211" s="104"/>
      <c r="P211" s="9"/>
      <c r="Q211" s="9"/>
    </row>
    <row r="212" spans="4:17" s="5" customFormat="1" x14ac:dyDescent="0.25">
      <c r="D212" s="49"/>
      <c r="O212" s="104"/>
      <c r="P212" s="9"/>
      <c r="Q212" s="9"/>
    </row>
    <row r="213" spans="4:17" s="5" customFormat="1" x14ac:dyDescent="0.25">
      <c r="D213" s="49"/>
      <c r="O213" s="104"/>
      <c r="P213" s="9"/>
      <c r="Q213" s="9"/>
    </row>
    <row r="214" spans="4:17" s="5" customFormat="1" x14ac:dyDescent="0.25">
      <c r="D214" s="49"/>
      <c r="O214" s="104"/>
      <c r="P214" s="9"/>
      <c r="Q214" s="9"/>
    </row>
    <row r="215" spans="4:17" s="5" customFormat="1" x14ac:dyDescent="0.25">
      <c r="D215" s="49"/>
      <c r="O215" s="104"/>
      <c r="P215" s="9"/>
      <c r="Q215" s="9"/>
    </row>
    <row r="216" spans="4:17" s="5" customFormat="1" x14ac:dyDescent="0.25">
      <c r="D216" s="49"/>
      <c r="O216" s="104"/>
      <c r="P216" s="9"/>
      <c r="Q216" s="9"/>
    </row>
    <row r="217" spans="4:17" s="5" customFormat="1" x14ac:dyDescent="0.25">
      <c r="D217" s="49"/>
      <c r="O217" s="104"/>
      <c r="P217" s="9"/>
      <c r="Q217" s="9"/>
    </row>
    <row r="218" spans="4:17" s="5" customFormat="1" x14ac:dyDescent="0.25">
      <c r="D218" s="49"/>
      <c r="O218" s="104"/>
      <c r="P218" s="9"/>
      <c r="Q218" s="9"/>
    </row>
    <row r="219" spans="4:17" s="5" customFormat="1" x14ac:dyDescent="0.25">
      <c r="D219" s="49"/>
      <c r="O219" s="104"/>
      <c r="P219" s="9"/>
      <c r="Q219" s="9"/>
    </row>
    <row r="220" spans="4:17" s="5" customFormat="1" x14ac:dyDescent="0.25">
      <c r="D220" s="49"/>
      <c r="O220" s="104"/>
      <c r="P220" s="9"/>
      <c r="Q220" s="9"/>
    </row>
    <row r="221" spans="4:17" s="5" customFormat="1" x14ac:dyDescent="0.25">
      <c r="D221" s="49"/>
      <c r="O221" s="104"/>
      <c r="P221" s="9"/>
      <c r="Q221" s="9"/>
    </row>
    <row r="222" spans="4:17" s="5" customFormat="1" x14ac:dyDescent="0.25">
      <c r="D222" s="49"/>
      <c r="O222" s="104"/>
      <c r="P222" s="9"/>
      <c r="Q222" s="9"/>
    </row>
    <row r="223" spans="4:17" s="5" customFormat="1" x14ac:dyDescent="0.25">
      <c r="D223" s="49"/>
      <c r="O223" s="104"/>
      <c r="P223" s="9"/>
      <c r="Q223" s="9"/>
    </row>
    <row r="224" spans="4:17" s="5" customFormat="1" x14ac:dyDescent="0.25">
      <c r="D224" s="49"/>
      <c r="O224" s="104"/>
      <c r="P224" s="9"/>
      <c r="Q224" s="9"/>
    </row>
    <row r="225" spans="4:17" s="5" customFormat="1" x14ac:dyDescent="0.25">
      <c r="D225" s="49"/>
      <c r="O225" s="104"/>
      <c r="P225" s="9"/>
      <c r="Q225" s="9"/>
    </row>
    <row r="226" spans="4:17" s="5" customFormat="1" x14ac:dyDescent="0.25">
      <c r="D226" s="49"/>
      <c r="O226" s="104"/>
      <c r="P226" s="9"/>
      <c r="Q226" s="9"/>
    </row>
    <row r="227" spans="4:17" s="5" customFormat="1" x14ac:dyDescent="0.25">
      <c r="D227" s="49"/>
      <c r="O227" s="104"/>
      <c r="P227" s="9"/>
      <c r="Q227" s="9"/>
    </row>
    <row r="228" spans="4:17" s="5" customFormat="1" x14ac:dyDescent="0.25">
      <c r="D228" s="49"/>
      <c r="O228" s="104"/>
      <c r="P228" s="9"/>
      <c r="Q228" s="9"/>
    </row>
    <row r="229" spans="4:17" s="5" customFormat="1" x14ac:dyDescent="0.25">
      <c r="D229" s="49"/>
      <c r="O229" s="104"/>
      <c r="P229" s="9"/>
      <c r="Q229" s="9"/>
    </row>
    <row r="230" spans="4:17" s="5" customFormat="1" x14ac:dyDescent="0.25">
      <c r="D230" s="49"/>
      <c r="O230" s="104"/>
      <c r="P230" s="9"/>
      <c r="Q230" s="9"/>
    </row>
    <row r="231" spans="4:17" s="5" customFormat="1" x14ac:dyDescent="0.25">
      <c r="D231" s="49"/>
      <c r="O231" s="104"/>
      <c r="P231" s="9"/>
      <c r="Q231" s="9"/>
    </row>
    <row r="232" spans="4:17" s="5" customFormat="1" x14ac:dyDescent="0.25">
      <c r="D232" s="49"/>
      <c r="O232" s="104"/>
      <c r="P232" s="9"/>
      <c r="Q232" s="9"/>
    </row>
    <row r="233" spans="4:17" s="5" customFormat="1" x14ac:dyDescent="0.25">
      <c r="D233" s="49"/>
      <c r="O233" s="104"/>
      <c r="P233" s="9"/>
      <c r="Q233" s="9"/>
    </row>
    <row r="234" spans="4:17" s="5" customFormat="1" x14ac:dyDescent="0.25">
      <c r="D234" s="49"/>
      <c r="O234" s="104"/>
      <c r="P234" s="9"/>
      <c r="Q234" s="9"/>
    </row>
    <row r="235" spans="4:17" s="5" customFormat="1" x14ac:dyDescent="0.25">
      <c r="D235" s="49"/>
      <c r="O235" s="104"/>
      <c r="P235" s="9"/>
      <c r="Q235" s="9"/>
    </row>
    <row r="236" spans="4:17" s="5" customFormat="1" x14ac:dyDescent="0.25">
      <c r="D236" s="49"/>
      <c r="O236" s="104"/>
      <c r="P236" s="9"/>
      <c r="Q236" s="9"/>
    </row>
    <row r="237" spans="4:17" s="5" customFormat="1" x14ac:dyDescent="0.25">
      <c r="D237" s="49"/>
      <c r="O237" s="104"/>
      <c r="P237" s="9"/>
      <c r="Q237" s="9"/>
    </row>
    <row r="238" spans="4:17" s="5" customFormat="1" x14ac:dyDescent="0.25">
      <c r="D238" s="49"/>
      <c r="O238" s="104"/>
      <c r="P238" s="9"/>
      <c r="Q238" s="9"/>
    </row>
    <row r="239" spans="4:17" s="5" customFormat="1" x14ac:dyDescent="0.25">
      <c r="D239" s="49"/>
      <c r="O239" s="104"/>
      <c r="P239" s="9"/>
      <c r="Q239" s="9"/>
    </row>
    <row r="240" spans="4:17" s="5" customFormat="1" x14ac:dyDescent="0.25">
      <c r="D240" s="49"/>
      <c r="O240" s="104"/>
      <c r="P240" s="9"/>
      <c r="Q240" s="9"/>
    </row>
    <row r="241" spans="4:17" s="5" customFormat="1" x14ac:dyDescent="0.25">
      <c r="D241" s="49"/>
      <c r="O241" s="104"/>
      <c r="P241" s="9"/>
      <c r="Q241" s="9"/>
    </row>
    <row r="242" spans="4:17" s="5" customFormat="1" x14ac:dyDescent="0.25">
      <c r="D242" s="49"/>
      <c r="O242" s="104"/>
      <c r="P242" s="9"/>
      <c r="Q242" s="9"/>
    </row>
    <row r="243" spans="4:17" s="5" customFormat="1" x14ac:dyDescent="0.25">
      <c r="D243" s="49"/>
      <c r="O243" s="104"/>
      <c r="P243" s="9"/>
      <c r="Q243" s="9"/>
    </row>
    <row r="244" spans="4:17" s="5" customFormat="1" x14ac:dyDescent="0.25">
      <c r="D244" s="49"/>
      <c r="O244" s="104"/>
      <c r="P244" s="9"/>
      <c r="Q244" s="9"/>
    </row>
    <row r="245" spans="4:17" s="5" customFormat="1" x14ac:dyDescent="0.25">
      <c r="D245" s="49"/>
      <c r="O245" s="104"/>
      <c r="P245" s="9"/>
      <c r="Q245" s="9"/>
    </row>
    <row r="246" spans="4:17" s="5" customFormat="1" x14ac:dyDescent="0.25">
      <c r="D246" s="49"/>
      <c r="O246" s="104"/>
      <c r="P246" s="9"/>
      <c r="Q246" s="9"/>
    </row>
    <row r="247" spans="4:17" s="5" customFormat="1" x14ac:dyDescent="0.25">
      <c r="D247" s="49"/>
      <c r="O247" s="104"/>
      <c r="P247" s="9"/>
      <c r="Q247" s="9"/>
    </row>
    <row r="248" spans="4:17" s="5" customFormat="1" x14ac:dyDescent="0.25">
      <c r="D248" s="49"/>
      <c r="O248" s="104"/>
      <c r="P248" s="9"/>
      <c r="Q248" s="9"/>
    </row>
    <row r="249" spans="4:17" s="5" customFormat="1" x14ac:dyDescent="0.25">
      <c r="D249" s="49"/>
      <c r="O249" s="104"/>
      <c r="P249" s="9"/>
      <c r="Q249" s="9"/>
    </row>
    <row r="250" spans="4:17" s="5" customFormat="1" x14ac:dyDescent="0.25">
      <c r="D250" s="49"/>
      <c r="O250" s="104"/>
      <c r="P250" s="9"/>
      <c r="Q250" s="9"/>
    </row>
    <row r="251" spans="4:17" s="5" customFormat="1" x14ac:dyDescent="0.25">
      <c r="D251" s="49"/>
      <c r="O251" s="104"/>
      <c r="P251" s="9"/>
      <c r="Q251" s="9"/>
    </row>
    <row r="252" spans="4:17" s="5" customFormat="1" x14ac:dyDescent="0.25">
      <c r="D252" s="49"/>
      <c r="O252" s="104"/>
      <c r="P252" s="9"/>
      <c r="Q252" s="9"/>
    </row>
    <row r="253" spans="4:17" s="5" customFormat="1" x14ac:dyDescent="0.25">
      <c r="D253" s="49"/>
      <c r="O253" s="104"/>
      <c r="P253" s="9"/>
      <c r="Q253" s="9"/>
    </row>
    <row r="254" spans="4:17" s="5" customFormat="1" x14ac:dyDescent="0.25">
      <c r="D254" s="49"/>
      <c r="O254" s="104"/>
      <c r="P254" s="9"/>
      <c r="Q254" s="9"/>
    </row>
    <row r="255" spans="4:17" s="5" customFormat="1" x14ac:dyDescent="0.25">
      <c r="D255" s="49"/>
      <c r="O255" s="104"/>
      <c r="P255" s="9"/>
      <c r="Q255" s="9"/>
    </row>
    <row r="256" spans="4:17" s="5" customFormat="1" x14ac:dyDescent="0.25">
      <c r="D256" s="49"/>
      <c r="O256" s="104"/>
      <c r="P256" s="9"/>
      <c r="Q256" s="9"/>
    </row>
    <row r="257" spans="4:17" s="5" customFormat="1" x14ac:dyDescent="0.25">
      <c r="D257" s="49"/>
      <c r="O257" s="104"/>
      <c r="P257" s="9"/>
      <c r="Q257" s="9"/>
    </row>
    <row r="258" spans="4:17" s="5" customFormat="1" x14ac:dyDescent="0.25">
      <c r="D258" s="49"/>
      <c r="O258" s="104"/>
      <c r="P258" s="9"/>
      <c r="Q258" s="9"/>
    </row>
    <row r="259" spans="4:17" s="5" customFormat="1" x14ac:dyDescent="0.25">
      <c r="D259" s="49"/>
      <c r="O259" s="104"/>
      <c r="P259" s="9"/>
      <c r="Q259" s="9"/>
    </row>
    <row r="260" spans="4:17" s="5" customFormat="1" x14ac:dyDescent="0.25">
      <c r="D260" s="49"/>
      <c r="O260" s="104"/>
      <c r="P260" s="9"/>
      <c r="Q260" s="9"/>
    </row>
    <row r="261" spans="4:17" s="5" customFormat="1" x14ac:dyDescent="0.25">
      <c r="D261" s="49"/>
      <c r="O261" s="104"/>
      <c r="P261" s="9"/>
      <c r="Q261" s="9"/>
    </row>
    <row r="262" spans="4:17" s="5" customFormat="1" x14ac:dyDescent="0.25">
      <c r="D262" s="49"/>
      <c r="O262" s="104"/>
      <c r="P262" s="9"/>
      <c r="Q262" s="9"/>
    </row>
    <row r="263" spans="4:17" s="5" customFormat="1" x14ac:dyDescent="0.25">
      <c r="D263" s="49"/>
      <c r="O263" s="104"/>
      <c r="P263" s="9"/>
      <c r="Q263" s="9"/>
    </row>
    <row r="264" spans="4:17" s="5" customFormat="1" x14ac:dyDescent="0.25">
      <c r="D264" s="49"/>
      <c r="O264" s="104"/>
      <c r="P264" s="9"/>
      <c r="Q264" s="9"/>
    </row>
    <row r="265" spans="4:17" s="5" customFormat="1" x14ac:dyDescent="0.25">
      <c r="D265" s="49"/>
      <c r="O265" s="104"/>
      <c r="P265" s="9"/>
      <c r="Q265" s="9"/>
    </row>
    <row r="266" spans="4:17" s="5" customFormat="1" x14ac:dyDescent="0.25">
      <c r="D266" s="49"/>
      <c r="O266" s="104"/>
      <c r="P266" s="9"/>
      <c r="Q266" s="9"/>
    </row>
    <row r="267" spans="4:17" s="5" customFormat="1" x14ac:dyDescent="0.25">
      <c r="D267" s="49"/>
      <c r="O267" s="104"/>
      <c r="P267" s="9"/>
      <c r="Q267" s="9"/>
    </row>
    <row r="268" spans="4:17" s="5" customFormat="1" x14ac:dyDescent="0.25">
      <c r="D268" s="49"/>
      <c r="O268" s="104"/>
      <c r="P268" s="9"/>
      <c r="Q268" s="9"/>
    </row>
    <row r="269" spans="4:17" s="5" customFormat="1" x14ac:dyDescent="0.25">
      <c r="D269" s="49"/>
      <c r="O269" s="104"/>
      <c r="P269" s="9"/>
      <c r="Q269" s="9"/>
    </row>
    <row r="270" spans="4:17" s="5" customFormat="1" x14ac:dyDescent="0.25">
      <c r="D270" s="49"/>
      <c r="O270" s="104"/>
      <c r="P270" s="9"/>
      <c r="Q270" s="9"/>
    </row>
    <row r="271" spans="4:17" s="5" customFormat="1" x14ac:dyDescent="0.25">
      <c r="D271" s="49"/>
      <c r="O271" s="104"/>
      <c r="P271" s="9"/>
      <c r="Q271" s="9"/>
    </row>
    <row r="272" spans="4:17" s="5" customFormat="1" x14ac:dyDescent="0.25">
      <c r="D272" s="49"/>
      <c r="O272" s="104"/>
      <c r="P272" s="9"/>
      <c r="Q272" s="9"/>
    </row>
    <row r="273" spans="4:17" s="5" customFormat="1" x14ac:dyDescent="0.25">
      <c r="D273" s="49"/>
      <c r="O273" s="104"/>
      <c r="P273" s="9"/>
      <c r="Q273" s="9"/>
    </row>
    <row r="274" spans="4:17" s="5" customFormat="1" x14ac:dyDescent="0.25">
      <c r="D274" s="49"/>
      <c r="O274" s="104"/>
      <c r="P274" s="9"/>
      <c r="Q274" s="9"/>
    </row>
    <row r="275" spans="4:17" s="5" customFormat="1" x14ac:dyDescent="0.25">
      <c r="D275" s="49"/>
      <c r="O275" s="104"/>
      <c r="P275" s="9"/>
      <c r="Q275" s="9"/>
    </row>
    <row r="276" spans="4:17" s="5" customFormat="1" x14ac:dyDescent="0.25">
      <c r="D276" s="49"/>
      <c r="O276" s="104"/>
      <c r="P276" s="9"/>
      <c r="Q276" s="9"/>
    </row>
    <row r="277" spans="4:17" s="5" customFormat="1" x14ac:dyDescent="0.25">
      <c r="D277" s="49"/>
      <c r="O277" s="104"/>
      <c r="P277" s="9"/>
      <c r="Q277" s="9"/>
    </row>
    <row r="278" spans="4:17" s="5" customFormat="1" x14ac:dyDescent="0.25">
      <c r="D278" s="49"/>
      <c r="O278" s="104"/>
      <c r="P278" s="9"/>
      <c r="Q278" s="9"/>
    </row>
    <row r="279" spans="4:17" s="5" customFormat="1" x14ac:dyDescent="0.25">
      <c r="D279" s="49"/>
      <c r="O279" s="104"/>
      <c r="P279" s="9"/>
      <c r="Q279" s="9"/>
    </row>
    <row r="280" spans="4:17" s="5" customFormat="1" x14ac:dyDescent="0.25">
      <c r="D280" s="49"/>
      <c r="O280" s="104"/>
      <c r="P280" s="9"/>
      <c r="Q280" s="9"/>
    </row>
    <row r="281" spans="4:17" s="5" customFormat="1" x14ac:dyDescent="0.25">
      <c r="D281" s="49"/>
      <c r="O281" s="104"/>
      <c r="P281" s="9"/>
      <c r="Q281" s="9"/>
    </row>
    <row r="282" spans="4:17" s="5" customFormat="1" x14ac:dyDescent="0.25">
      <c r="D282" s="49"/>
      <c r="O282" s="104"/>
      <c r="P282" s="9"/>
      <c r="Q282" s="9"/>
    </row>
    <row r="283" spans="4:17" s="5" customFormat="1" x14ac:dyDescent="0.25">
      <c r="D283" s="49"/>
      <c r="O283" s="104"/>
      <c r="P283" s="9"/>
      <c r="Q283" s="9"/>
    </row>
    <row r="284" spans="4:17" s="5" customFormat="1" x14ac:dyDescent="0.25">
      <c r="D284" s="49"/>
      <c r="O284" s="104"/>
      <c r="P284" s="9"/>
      <c r="Q284" s="9"/>
    </row>
    <row r="285" spans="4:17" s="5" customFormat="1" x14ac:dyDescent="0.25">
      <c r="D285" s="49"/>
      <c r="O285" s="104"/>
      <c r="P285" s="9"/>
      <c r="Q285" s="9"/>
    </row>
    <row r="286" spans="4:17" s="5" customFormat="1" x14ac:dyDescent="0.25">
      <c r="D286" s="49"/>
      <c r="O286" s="104"/>
      <c r="P286" s="9"/>
      <c r="Q286" s="9"/>
    </row>
    <row r="287" spans="4:17" s="5" customFormat="1" x14ac:dyDescent="0.25">
      <c r="D287" s="49"/>
      <c r="O287" s="104"/>
      <c r="P287" s="9"/>
      <c r="Q287" s="9"/>
    </row>
    <row r="288" spans="4:17" s="5" customFormat="1" x14ac:dyDescent="0.25">
      <c r="D288" s="49"/>
      <c r="O288" s="104"/>
      <c r="P288" s="9"/>
      <c r="Q288" s="9"/>
    </row>
    <row r="289" spans="4:17" s="5" customFormat="1" x14ac:dyDescent="0.25">
      <c r="D289" s="49"/>
      <c r="O289" s="104"/>
      <c r="P289" s="9"/>
      <c r="Q289" s="9"/>
    </row>
    <row r="290" spans="4:17" s="5" customFormat="1" x14ac:dyDescent="0.25">
      <c r="D290" s="49"/>
      <c r="O290" s="104"/>
      <c r="P290" s="9"/>
      <c r="Q290" s="9"/>
    </row>
    <row r="291" spans="4:17" s="5" customFormat="1" x14ac:dyDescent="0.25">
      <c r="D291" s="49"/>
      <c r="O291" s="104"/>
      <c r="P291" s="9"/>
      <c r="Q291" s="9"/>
    </row>
    <row r="292" spans="4:17" s="5" customFormat="1" x14ac:dyDescent="0.25">
      <c r="D292" s="49"/>
      <c r="O292" s="104"/>
      <c r="P292" s="9"/>
      <c r="Q292" s="9"/>
    </row>
    <row r="293" spans="4:17" s="5" customFormat="1" x14ac:dyDescent="0.25">
      <c r="D293" s="49"/>
      <c r="O293" s="104"/>
      <c r="P293" s="9"/>
      <c r="Q293" s="9"/>
    </row>
    <row r="294" spans="4:17" s="5" customFormat="1" x14ac:dyDescent="0.25">
      <c r="D294" s="49"/>
      <c r="O294" s="104"/>
      <c r="P294" s="9"/>
      <c r="Q294" s="9"/>
    </row>
    <row r="295" spans="4:17" s="5" customFormat="1" x14ac:dyDescent="0.25">
      <c r="D295" s="49"/>
      <c r="O295" s="104"/>
      <c r="P295" s="9"/>
      <c r="Q295" s="9"/>
    </row>
    <row r="296" spans="4:17" s="5" customFormat="1" x14ac:dyDescent="0.25">
      <c r="D296" s="49"/>
      <c r="O296" s="104"/>
      <c r="P296" s="9"/>
      <c r="Q296" s="9"/>
    </row>
    <row r="297" spans="4:17" s="5" customFormat="1" x14ac:dyDescent="0.25">
      <c r="D297" s="49"/>
      <c r="O297" s="104"/>
      <c r="P297" s="9"/>
      <c r="Q297" s="9"/>
    </row>
    <row r="298" spans="4:17" s="5" customFormat="1" x14ac:dyDescent="0.25">
      <c r="D298" s="49"/>
      <c r="O298" s="104"/>
      <c r="P298" s="9"/>
      <c r="Q298" s="9"/>
    </row>
    <row r="299" spans="4:17" s="5" customFormat="1" x14ac:dyDescent="0.25">
      <c r="D299" s="49"/>
      <c r="O299" s="104"/>
      <c r="P299" s="9"/>
      <c r="Q299" s="9"/>
    </row>
    <row r="300" spans="4:17" s="5" customFormat="1" x14ac:dyDescent="0.25">
      <c r="D300" s="49"/>
      <c r="O300" s="104"/>
      <c r="P300" s="9"/>
      <c r="Q300" s="9"/>
    </row>
    <row r="301" spans="4:17" s="5" customFormat="1" x14ac:dyDescent="0.25">
      <c r="D301" s="49"/>
      <c r="O301" s="104"/>
      <c r="P301" s="9"/>
      <c r="Q301" s="9"/>
    </row>
    <row r="302" spans="4:17" s="5" customFormat="1" x14ac:dyDescent="0.25">
      <c r="D302" s="49"/>
      <c r="O302" s="104"/>
      <c r="P302" s="9"/>
      <c r="Q302" s="9"/>
    </row>
    <row r="303" spans="4:17" s="5" customFormat="1" x14ac:dyDescent="0.25">
      <c r="D303" s="49"/>
      <c r="O303" s="104"/>
      <c r="P303" s="9"/>
      <c r="Q303" s="9"/>
    </row>
    <row r="304" spans="4:17" s="5" customFormat="1" x14ac:dyDescent="0.25">
      <c r="D304" s="49"/>
      <c r="O304" s="104"/>
      <c r="P304" s="9"/>
      <c r="Q304" s="9"/>
    </row>
    <row r="305" spans="4:17" s="5" customFormat="1" x14ac:dyDescent="0.25">
      <c r="D305" s="49"/>
      <c r="O305" s="104"/>
      <c r="P305" s="9"/>
      <c r="Q305" s="9"/>
    </row>
    <row r="306" spans="4:17" s="5" customFormat="1" x14ac:dyDescent="0.25">
      <c r="D306" s="49"/>
      <c r="O306" s="104"/>
      <c r="P306" s="9"/>
      <c r="Q306" s="9"/>
    </row>
    <row r="307" spans="4:17" s="5" customFormat="1" x14ac:dyDescent="0.25">
      <c r="D307" s="49"/>
      <c r="O307" s="104"/>
      <c r="P307" s="9"/>
      <c r="Q307" s="9"/>
    </row>
    <row r="308" spans="4:17" s="5" customFormat="1" x14ac:dyDescent="0.25">
      <c r="D308" s="49"/>
      <c r="O308" s="104"/>
      <c r="P308" s="9"/>
      <c r="Q308" s="9"/>
    </row>
    <row r="309" spans="4:17" s="5" customFormat="1" x14ac:dyDescent="0.25">
      <c r="D309" s="49"/>
      <c r="O309" s="104"/>
      <c r="P309" s="9"/>
      <c r="Q309" s="9"/>
    </row>
    <row r="310" spans="4:17" s="5" customFormat="1" x14ac:dyDescent="0.25">
      <c r="D310" s="49"/>
      <c r="O310" s="104"/>
      <c r="P310" s="9"/>
      <c r="Q310" s="9"/>
    </row>
    <row r="311" spans="4:17" s="5" customFormat="1" x14ac:dyDescent="0.25">
      <c r="D311" s="49"/>
      <c r="O311" s="104"/>
      <c r="P311" s="9"/>
      <c r="Q311" s="9"/>
    </row>
    <row r="312" spans="4:17" s="5" customFormat="1" x14ac:dyDescent="0.25">
      <c r="D312" s="49"/>
      <c r="O312" s="104"/>
      <c r="P312" s="9"/>
      <c r="Q312" s="9"/>
    </row>
    <row r="313" spans="4:17" s="5" customFormat="1" x14ac:dyDescent="0.25">
      <c r="D313" s="49"/>
      <c r="O313" s="104"/>
      <c r="P313" s="9"/>
      <c r="Q313" s="9"/>
    </row>
    <row r="314" spans="4:17" s="5" customFormat="1" x14ac:dyDescent="0.25">
      <c r="D314" s="49"/>
      <c r="O314" s="104"/>
      <c r="P314" s="9"/>
      <c r="Q314" s="9"/>
    </row>
    <row r="315" spans="4:17" s="5" customFormat="1" x14ac:dyDescent="0.25">
      <c r="D315" s="49"/>
      <c r="O315" s="104"/>
      <c r="P315" s="9"/>
      <c r="Q315" s="9"/>
    </row>
    <row r="316" spans="4:17" s="5" customFormat="1" x14ac:dyDescent="0.25">
      <c r="D316" s="49"/>
      <c r="O316" s="104"/>
      <c r="P316" s="9"/>
      <c r="Q316" s="9"/>
    </row>
    <row r="317" spans="4:17" s="5" customFormat="1" x14ac:dyDescent="0.25">
      <c r="D317" s="49"/>
      <c r="O317" s="104"/>
      <c r="P317" s="9"/>
      <c r="Q317" s="9"/>
    </row>
    <row r="318" spans="4:17" s="5" customFormat="1" x14ac:dyDescent="0.25">
      <c r="D318" s="49"/>
      <c r="O318" s="104"/>
      <c r="P318" s="9"/>
      <c r="Q318" s="9"/>
    </row>
    <row r="319" spans="4:17" s="5" customFormat="1" x14ac:dyDescent="0.25">
      <c r="D319" s="49"/>
      <c r="O319" s="104"/>
      <c r="P319" s="9"/>
      <c r="Q319" s="9"/>
    </row>
    <row r="320" spans="4:17" s="5" customFormat="1" x14ac:dyDescent="0.25">
      <c r="D320" s="49"/>
      <c r="O320" s="104"/>
      <c r="P320" s="9"/>
      <c r="Q320" s="9"/>
    </row>
    <row r="321" spans="4:17" s="5" customFormat="1" x14ac:dyDescent="0.25">
      <c r="D321" s="49"/>
      <c r="O321" s="104"/>
      <c r="P321" s="9"/>
      <c r="Q321" s="9"/>
    </row>
    <row r="322" spans="4:17" s="5" customFormat="1" x14ac:dyDescent="0.25">
      <c r="D322" s="49"/>
      <c r="O322" s="104"/>
      <c r="P322" s="9"/>
      <c r="Q322" s="9"/>
    </row>
    <row r="323" spans="4:17" s="5" customFormat="1" x14ac:dyDescent="0.25">
      <c r="D323" s="49"/>
      <c r="O323" s="104"/>
      <c r="P323" s="9"/>
      <c r="Q323" s="9"/>
    </row>
    <row r="324" spans="4:17" s="5" customFormat="1" x14ac:dyDescent="0.25">
      <c r="D324" s="49"/>
      <c r="O324" s="104"/>
      <c r="P324" s="9"/>
      <c r="Q324" s="9"/>
    </row>
    <row r="325" spans="4:17" s="5" customFormat="1" x14ac:dyDescent="0.25">
      <c r="D325" s="49"/>
      <c r="O325" s="104"/>
      <c r="P325" s="9"/>
      <c r="Q325" s="9"/>
    </row>
    <row r="326" spans="4:17" s="5" customFormat="1" x14ac:dyDescent="0.25">
      <c r="D326" s="49"/>
      <c r="O326" s="104"/>
      <c r="P326" s="9"/>
      <c r="Q326" s="9"/>
    </row>
    <row r="327" spans="4:17" s="5" customFormat="1" x14ac:dyDescent="0.25">
      <c r="D327" s="49"/>
      <c r="O327" s="104"/>
      <c r="P327" s="9"/>
      <c r="Q327" s="9"/>
    </row>
    <row r="328" spans="4:17" s="5" customFormat="1" x14ac:dyDescent="0.25">
      <c r="D328" s="49"/>
      <c r="O328" s="104"/>
      <c r="P328" s="9"/>
      <c r="Q328" s="9"/>
    </row>
    <row r="329" spans="4:17" s="5" customFormat="1" x14ac:dyDescent="0.25">
      <c r="D329" s="49"/>
      <c r="O329" s="104"/>
      <c r="P329" s="9"/>
      <c r="Q329" s="9"/>
    </row>
    <row r="330" spans="4:17" s="5" customFormat="1" x14ac:dyDescent="0.25">
      <c r="D330" s="49"/>
      <c r="O330" s="104"/>
      <c r="P330" s="9"/>
      <c r="Q330" s="9"/>
    </row>
    <row r="331" spans="4:17" s="5" customFormat="1" x14ac:dyDescent="0.25">
      <c r="D331" s="49"/>
      <c r="O331" s="104"/>
      <c r="P331" s="9"/>
      <c r="Q331" s="9"/>
    </row>
    <row r="332" spans="4:17" s="5" customFormat="1" x14ac:dyDescent="0.25">
      <c r="D332" s="49"/>
      <c r="O332" s="104"/>
      <c r="P332" s="9"/>
      <c r="Q332" s="9"/>
    </row>
    <row r="333" spans="4:17" s="5" customFormat="1" x14ac:dyDescent="0.25">
      <c r="D333" s="49"/>
      <c r="O333" s="104"/>
      <c r="P333" s="9"/>
      <c r="Q333" s="9"/>
    </row>
    <row r="334" spans="4:17" s="5" customFormat="1" x14ac:dyDescent="0.25">
      <c r="D334" s="49"/>
      <c r="O334" s="104"/>
      <c r="P334" s="9"/>
      <c r="Q334" s="9"/>
    </row>
    <row r="335" spans="4:17" s="5" customFormat="1" x14ac:dyDescent="0.25">
      <c r="D335" s="49"/>
      <c r="O335" s="104"/>
      <c r="P335" s="9"/>
      <c r="Q335" s="9"/>
    </row>
    <row r="336" spans="4:17" s="5" customFormat="1" x14ac:dyDescent="0.25">
      <c r="D336" s="49"/>
      <c r="O336" s="104"/>
      <c r="P336" s="9"/>
      <c r="Q336" s="9"/>
    </row>
    <row r="337" spans="4:17" s="5" customFormat="1" x14ac:dyDescent="0.25">
      <c r="D337" s="49"/>
      <c r="O337" s="104"/>
      <c r="P337" s="9"/>
      <c r="Q337" s="9"/>
    </row>
    <row r="338" spans="4:17" s="5" customFormat="1" x14ac:dyDescent="0.25">
      <c r="D338" s="49"/>
      <c r="O338" s="104"/>
      <c r="P338" s="9"/>
      <c r="Q338" s="9"/>
    </row>
    <row r="339" spans="4:17" s="5" customFormat="1" x14ac:dyDescent="0.25">
      <c r="D339" s="49"/>
      <c r="O339" s="104"/>
      <c r="P339" s="9"/>
      <c r="Q339" s="9"/>
    </row>
    <row r="340" spans="4:17" s="5" customFormat="1" x14ac:dyDescent="0.25">
      <c r="D340" s="49"/>
      <c r="O340" s="104"/>
      <c r="P340" s="9"/>
      <c r="Q340" s="9"/>
    </row>
    <row r="341" spans="4:17" s="5" customFormat="1" x14ac:dyDescent="0.25">
      <c r="D341" s="49"/>
      <c r="O341" s="104"/>
      <c r="P341" s="9"/>
      <c r="Q341" s="9"/>
    </row>
    <row r="342" spans="4:17" s="5" customFormat="1" x14ac:dyDescent="0.25">
      <c r="D342" s="49"/>
      <c r="O342" s="104"/>
      <c r="P342" s="9"/>
      <c r="Q342" s="9"/>
    </row>
    <row r="343" spans="4:17" s="5" customFormat="1" x14ac:dyDescent="0.25">
      <c r="D343" s="49"/>
      <c r="O343" s="104"/>
      <c r="P343" s="9"/>
      <c r="Q343" s="9"/>
    </row>
    <row r="344" spans="4:17" s="5" customFormat="1" x14ac:dyDescent="0.25">
      <c r="D344" s="49"/>
      <c r="O344" s="104"/>
      <c r="P344" s="9"/>
      <c r="Q344" s="9"/>
    </row>
    <row r="345" spans="4:17" s="5" customFormat="1" x14ac:dyDescent="0.25">
      <c r="D345" s="49"/>
      <c r="O345" s="104"/>
      <c r="P345" s="9"/>
      <c r="Q345" s="9"/>
    </row>
    <row r="346" spans="4:17" s="5" customFormat="1" x14ac:dyDescent="0.25">
      <c r="D346" s="49"/>
      <c r="O346" s="104"/>
      <c r="P346" s="9"/>
      <c r="Q346" s="9"/>
    </row>
    <row r="347" spans="4:17" s="5" customFormat="1" x14ac:dyDescent="0.25">
      <c r="D347" s="49"/>
      <c r="O347" s="104"/>
      <c r="P347" s="9"/>
      <c r="Q347" s="9"/>
    </row>
    <row r="348" spans="4:17" s="5" customFormat="1" x14ac:dyDescent="0.25">
      <c r="D348" s="49"/>
      <c r="O348" s="104"/>
      <c r="P348" s="9"/>
      <c r="Q348" s="9"/>
    </row>
    <row r="349" spans="4:17" s="5" customFormat="1" x14ac:dyDescent="0.25">
      <c r="D349" s="49"/>
      <c r="O349" s="104"/>
      <c r="P349" s="9"/>
      <c r="Q349" s="9"/>
    </row>
    <row r="350" spans="4:17" s="5" customFormat="1" x14ac:dyDescent="0.25">
      <c r="D350" s="49"/>
      <c r="O350" s="104"/>
      <c r="P350" s="9"/>
      <c r="Q350" s="9"/>
    </row>
    <row r="351" spans="4:17" s="5" customFormat="1" x14ac:dyDescent="0.25">
      <c r="D351" s="49"/>
      <c r="O351" s="104"/>
      <c r="P351" s="9"/>
      <c r="Q351" s="9"/>
    </row>
    <row r="352" spans="4:17" s="5" customFormat="1" x14ac:dyDescent="0.25">
      <c r="D352" s="49"/>
      <c r="O352" s="104"/>
      <c r="P352" s="9"/>
      <c r="Q352" s="9"/>
    </row>
    <row r="353" spans="4:17" s="5" customFormat="1" x14ac:dyDescent="0.25">
      <c r="D353" s="49"/>
      <c r="O353" s="104"/>
      <c r="P353" s="9"/>
      <c r="Q353" s="9"/>
    </row>
    <row r="354" spans="4:17" s="5" customFormat="1" x14ac:dyDescent="0.25">
      <c r="D354" s="49"/>
      <c r="O354" s="104"/>
      <c r="P354" s="9"/>
      <c r="Q354" s="9"/>
    </row>
    <row r="355" spans="4:17" s="5" customFormat="1" x14ac:dyDescent="0.25">
      <c r="D355" s="49"/>
      <c r="O355" s="104"/>
      <c r="P355" s="9"/>
      <c r="Q355" s="9"/>
    </row>
    <row r="356" spans="4:17" s="5" customFormat="1" x14ac:dyDescent="0.25">
      <c r="D356" s="49"/>
      <c r="O356" s="104"/>
      <c r="P356" s="9"/>
      <c r="Q356" s="9"/>
    </row>
    <row r="357" spans="4:17" s="5" customFormat="1" x14ac:dyDescent="0.25">
      <c r="D357" s="49"/>
      <c r="O357" s="104"/>
      <c r="P357" s="9"/>
      <c r="Q357" s="9"/>
    </row>
    <row r="358" spans="4:17" s="5" customFormat="1" x14ac:dyDescent="0.25">
      <c r="D358" s="49"/>
      <c r="O358" s="104"/>
      <c r="P358" s="9"/>
      <c r="Q358" s="9"/>
    </row>
    <row r="359" spans="4:17" s="5" customFormat="1" x14ac:dyDescent="0.25">
      <c r="D359" s="49"/>
      <c r="O359" s="104"/>
      <c r="P359" s="9"/>
      <c r="Q359" s="9"/>
    </row>
    <row r="360" spans="4:17" s="5" customFormat="1" x14ac:dyDescent="0.25">
      <c r="D360" s="49"/>
      <c r="O360" s="104"/>
      <c r="P360" s="9"/>
      <c r="Q360" s="9"/>
    </row>
    <row r="361" spans="4:17" s="5" customFormat="1" x14ac:dyDescent="0.25">
      <c r="D361" s="49"/>
      <c r="O361" s="104"/>
      <c r="P361" s="9"/>
      <c r="Q361" s="9"/>
    </row>
    <row r="362" spans="4:17" s="5" customFormat="1" x14ac:dyDescent="0.25">
      <c r="D362" s="49"/>
      <c r="O362" s="104"/>
      <c r="P362" s="9"/>
      <c r="Q362" s="9"/>
    </row>
    <row r="363" spans="4:17" s="5" customFormat="1" x14ac:dyDescent="0.25">
      <c r="D363" s="49"/>
      <c r="O363" s="104"/>
      <c r="P363" s="9"/>
      <c r="Q363" s="9"/>
    </row>
    <row r="364" spans="4:17" s="5" customFormat="1" x14ac:dyDescent="0.25">
      <c r="D364" s="49"/>
      <c r="O364" s="104"/>
      <c r="P364" s="9"/>
      <c r="Q364" s="9"/>
    </row>
    <row r="365" spans="4:17" s="5" customFormat="1" x14ac:dyDescent="0.25">
      <c r="D365" s="49"/>
      <c r="O365" s="104"/>
      <c r="P365" s="9"/>
      <c r="Q365" s="9"/>
    </row>
    <row r="366" spans="4:17" s="5" customFormat="1" x14ac:dyDescent="0.25">
      <c r="D366" s="49"/>
      <c r="O366" s="104"/>
      <c r="P366" s="9"/>
      <c r="Q366" s="9"/>
    </row>
    <row r="367" spans="4:17" s="5" customFormat="1" x14ac:dyDescent="0.25">
      <c r="D367" s="49"/>
      <c r="O367" s="104"/>
      <c r="P367" s="9"/>
      <c r="Q367" s="9"/>
    </row>
    <row r="368" spans="4:17" s="5" customFormat="1" x14ac:dyDescent="0.25">
      <c r="D368" s="49"/>
      <c r="O368" s="104"/>
      <c r="P368" s="9"/>
      <c r="Q368" s="9"/>
    </row>
    <row r="369" spans="4:17" s="5" customFormat="1" x14ac:dyDescent="0.25">
      <c r="D369" s="49"/>
      <c r="O369" s="104"/>
      <c r="P369" s="9"/>
      <c r="Q369" s="9"/>
    </row>
    <row r="370" spans="4:17" s="5" customFormat="1" x14ac:dyDescent="0.25">
      <c r="D370" s="49"/>
      <c r="O370" s="104"/>
      <c r="P370" s="9"/>
      <c r="Q370" s="9"/>
    </row>
    <row r="371" spans="4:17" s="5" customFormat="1" x14ac:dyDescent="0.25">
      <c r="D371" s="49"/>
      <c r="O371" s="104"/>
      <c r="P371" s="9"/>
      <c r="Q371" s="9"/>
    </row>
    <row r="372" spans="4:17" s="5" customFormat="1" x14ac:dyDescent="0.25">
      <c r="D372" s="49"/>
      <c r="O372" s="104"/>
      <c r="P372" s="9"/>
      <c r="Q372" s="9"/>
    </row>
    <row r="373" spans="4:17" s="5" customFormat="1" x14ac:dyDescent="0.25">
      <c r="D373" s="49"/>
      <c r="O373" s="104"/>
      <c r="P373" s="9"/>
      <c r="Q373" s="9"/>
    </row>
    <row r="374" spans="4:17" s="5" customFormat="1" x14ac:dyDescent="0.25">
      <c r="D374" s="49"/>
      <c r="O374" s="104"/>
      <c r="P374" s="9"/>
      <c r="Q374" s="9"/>
    </row>
    <row r="375" spans="4:17" s="5" customFormat="1" x14ac:dyDescent="0.25">
      <c r="D375" s="49"/>
      <c r="O375" s="104"/>
      <c r="P375" s="9"/>
      <c r="Q375" s="9"/>
    </row>
    <row r="376" spans="4:17" s="5" customFormat="1" x14ac:dyDescent="0.25">
      <c r="D376" s="49"/>
      <c r="O376" s="104"/>
      <c r="P376" s="9"/>
      <c r="Q376" s="9"/>
    </row>
    <row r="377" spans="4:17" s="5" customFormat="1" x14ac:dyDescent="0.25">
      <c r="D377" s="49"/>
      <c r="O377" s="104"/>
      <c r="P377" s="9"/>
      <c r="Q377" s="9"/>
    </row>
    <row r="378" spans="4:17" s="5" customFormat="1" x14ac:dyDescent="0.25">
      <c r="D378" s="49"/>
      <c r="O378" s="104"/>
      <c r="P378" s="9"/>
      <c r="Q378" s="9"/>
    </row>
    <row r="379" spans="4:17" s="5" customFormat="1" x14ac:dyDescent="0.25">
      <c r="D379" s="49"/>
      <c r="O379" s="104"/>
      <c r="P379" s="9"/>
      <c r="Q379" s="9"/>
    </row>
    <row r="380" spans="4:17" s="5" customFormat="1" x14ac:dyDescent="0.25">
      <c r="D380" s="49"/>
      <c r="O380" s="104"/>
      <c r="P380" s="9"/>
      <c r="Q380" s="9"/>
    </row>
    <row r="381" spans="4:17" s="5" customFormat="1" x14ac:dyDescent="0.25">
      <c r="D381" s="49"/>
      <c r="O381" s="104"/>
      <c r="P381" s="9"/>
      <c r="Q381" s="9"/>
    </row>
    <row r="382" spans="4:17" s="5" customFormat="1" x14ac:dyDescent="0.25">
      <c r="D382" s="49"/>
      <c r="O382" s="104"/>
      <c r="P382" s="9"/>
      <c r="Q382" s="9"/>
    </row>
    <row r="383" spans="4:17" s="5" customFormat="1" x14ac:dyDescent="0.25">
      <c r="D383" s="49"/>
      <c r="O383" s="104"/>
      <c r="P383" s="9"/>
      <c r="Q383" s="9"/>
    </row>
    <row r="384" spans="4:17" s="5" customFormat="1" x14ac:dyDescent="0.25">
      <c r="D384" s="49"/>
      <c r="O384" s="104"/>
      <c r="P384" s="9"/>
      <c r="Q384" s="9"/>
    </row>
    <row r="385" spans="4:17" s="5" customFormat="1" x14ac:dyDescent="0.25">
      <c r="D385" s="49"/>
      <c r="O385" s="104"/>
      <c r="P385" s="9"/>
      <c r="Q385" s="9"/>
    </row>
    <row r="386" spans="4:17" s="5" customFormat="1" x14ac:dyDescent="0.25">
      <c r="D386" s="49"/>
      <c r="O386" s="104"/>
      <c r="P386" s="9"/>
      <c r="Q386" s="9"/>
    </row>
    <row r="387" spans="4:17" s="5" customFormat="1" x14ac:dyDescent="0.25">
      <c r="D387" s="49"/>
      <c r="O387" s="104"/>
      <c r="P387" s="9"/>
      <c r="Q387" s="9"/>
    </row>
    <row r="388" spans="4:17" s="5" customFormat="1" x14ac:dyDescent="0.25">
      <c r="D388" s="49"/>
      <c r="O388" s="104"/>
      <c r="P388" s="9"/>
      <c r="Q388" s="9"/>
    </row>
    <row r="389" spans="4:17" s="5" customFormat="1" x14ac:dyDescent="0.25">
      <c r="D389" s="49"/>
      <c r="O389" s="104"/>
      <c r="P389" s="9"/>
      <c r="Q389" s="9"/>
    </row>
    <row r="390" spans="4:17" s="5" customFormat="1" x14ac:dyDescent="0.25">
      <c r="D390" s="49"/>
      <c r="O390" s="104"/>
      <c r="P390" s="9"/>
      <c r="Q390" s="9"/>
    </row>
    <row r="391" spans="4:17" s="5" customFormat="1" x14ac:dyDescent="0.25">
      <c r="D391" s="49"/>
      <c r="O391" s="104"/>
      <c r="P391" s="9"/>
      <c r="Q391" s="9"/>
    </row>
    <row r="392" spans="4:17" s="5" customFormat="1" x14ac:dyDescent="0.25">
      <c r="D392" s="49"/>
      <c r="O392" s="104"/>
      <c r="P392" s="9"/>
      <c r="Q392" s="9"/>
    </row>
    <row r="393" spans="4:17" s="5" customFormat="1" x14ac:dyDescent="0.25">
      <c r="D393" s="49"/>
      <c r="O393" s="104"/>
      <c r="P393" s="9"/>
      <c r="Q393" s="9"/>
    </row>
    <row r="394" spans="4:17" s="5" customFormat="1" x14ac:dyDescent="0.25">
      <c r="D394" s="49"/>
      <c r="O394" s="104"/>
      <c r="P394" s="9"/>
      <c r="Q394" s="9"/>
    </row>
    <row r="395" spans="4:17" s="5" customFormat="1" x14ac:dyDescent="0.25">
      <c r="D395" s="49"/>
      <c r="O395" s="104"/>
      <c r="P395" s="9"/>
      <c r="Q395" s="9"/>
    </row>
    <row r="396" spans="4:17" s="5" customFormat="1" x14ac:dyDescent="0.25">
      <c r="D396" s="49"/>
      <c r="O396" s="104"/>
      <c r="P396" s="9"/>
      <c r="Q396" s="9"/>
    </row>
    <row r="397" spans="4:17" s="5" customFormat="1" x14ac:dyDescent="0.25">
      <c r="D397" s="49"/>
      <c r="O397" s="104"/>
      <c r="P397" s="9"/>
      <c r="Q397" s="9"/>
    </row>
    <row r="398" spans="4:17" s="5" customFormat="1" x14ac:dyDescent="0.25">
      <c r="D398" s="49"/>
      <c r="O398" s="104"/>
      <c r="P398" s="9"/>
      <c r="Q398" s="9"/>
    </row>
    <row r="399" spans="4:17" s="5" customFormat="1" x14ac:dyDescent="0.25">
      <c r="D399" s="49"/>
      <c r="O399" s="104"/>
      <c r="P399" s="9"/>
      <c r="Q399" s="9"/>
    </row>
    <row r="400" spans="4:17" s="5" customFormat="1" x14ac:dyDescent="0.25">
      <c r="D400" s="49"/>
      <c r="O400" s="104"/>
      <c r="P400" s="9"/>
      <c r="Q400" s="9"/>
    </row>
    <row r="401" spans="4:17" s="5" customFormat="1" x14ac:dyDescent="0.25">
      <c r="D401" s="49"/>
      <c r="O401" s="104"/>
      <c r="P401" s="9"/>
      <c r="Q401" s="9"/>
    </row>
    <row r="402" spans="4:17" s="5" customFormat="1" x14ac:dyDescent="0.25">
      <c r="D402" s="49"/>
      <c r="O402" s="104"/>
      <c r="P402" s="9"/>
      <c r="Q402" s="9"/>
    </row>
    <row r="403" spans="4:17" s="5" customFormat="1" x14ac:dyDescent="0.25">
      <c r="D403" s="49"/>
      <c r="O403" s="104"/>
      <c r="P403" s="9"/>
      <c r="Q403" s="9"/>
    </row>
    <row r="404" spans="4:17" s="5" customFormat="1" x14ac:dyDescent="0.25">
      <c r="D404" s="49"/>
      <c r="O404" s="104"/>
      <c r="P404" s="9"/>
      <c r="Q404" s="9"/>
    </row>
    <row r="405" spans="4:17" s="5" customFormat="1" x14ac:dyDescent="0.25">
      <c r="D405" s="49"/>
      <c r="O405" s="104"/>
      <c r="P405" s="9"/>
      <c r="Q405" s="9"/>
    </row>
    <row r="406" spans="4:17" s="5" customFormat="1" x14ac:dyDescent="0.25">
      <c r="D406" s="49"/>
      <c r="O406" s="104"/>
      <c r="P406" s="9"/>
      <c r="Q406" s="9"/>
    </row>
    <row r="407" spans="4:17" s="5" customFormat="1" x14ac:dyDescent="0.25">
      <c r="D407" s="49"/>
      <c r="O407" s="104"/>
      <c r="P407" s="9"/>
      <c r="Q407" s="9"/>
    </row>
    <row r="408" spans="4:17" s="5" customFormat="1" x14ac:dyDescent="0.25">
      <c r="D408" s="49"/>
      <c r="O408" s="104"/>
      <c r="P408" s="9"/>
      <c r="Q408" s="9"/>
    </row>
    <row r="409" spans="4:17" s="5" customFormat="1" x14ac:dyDescent="0.25">
      <c r="D409" s="49"/>
      <c r="O409" s="104"/>
      <c r="P409" s="9"/>
      <c r="Q409" s="9"/>
    </row>
    <row r="410" spans="4:17" s="5" customFormat="1" x14ac:dyDescent="0.25">
      <c r="D410" s="49"/>
      <c r="O410" s="104"/>
      <c r="P410" s="9"/>
      <c r="Q410" s="9"/>
    </row>
    <row r="411" spans="4:17" s="5" customFormat="1" x14ac:dyDescent="0.25">
      <c r="D411" s="49"/>
      <c r="O411" s="104"/>
      <c r="P411" s="9"/>
      <c r="Q411" s="9"/>
    </row>
    <row r="412" spans="4:17" s="5" customFormat="1" x14ac:dyDescent="0.25">
      <c r="D412" s="49"/>
      <c r="O412" s="104"/>
      <c r="P412" s="9"/>
      <c r="Q412" s="9"/>
    </row>
    <row r="413" spans="4:17" s="5" customFormat="1" x14ac:dyDescent="0.25">
      <c r="D413" s="49"/>
      <c r="O413" s="104"/>
      <c r="P413" s="9"/>
      <c r="Q413" s="9"/>
    </row>
    <row r="414" spans="4:17" s="5" customFormat="1" x14ac:dyDescent="0.25">
      <c r="D414" s="49"/>
      <c r="O414" s="104"/>
      <c r="P414" s="9"/>
      <c r="Q414" s="9"/>
    </row>
    <row r="415" spans="4:17" s="5" customFormat="1" x14ac:dyDescent="0.25">
      <c r="D415" s="49"/>
      <c r="O415" s="104"/>
      <c r="P415" s="9"/>
      <c r="Q415" s="9"/>
    </row>
    <row r="416" spans="4:17" s="5" customFormat="1" x14ac:dyDescent="0.25">
      <c r="D416" s="49"/>
      <c r="O416" s="104"/>
      <c r="P416" s="9"/>
      <c r="Q416" s="9"/>
    </row>
    <row r="417" spans="4:17" s="5" customFormat="1" x14ac:dyDescent="0.25">
      <c r="D417" s="49"/>
      <c r="O417" s="104"/>
      <c r="P417" s="9"/>
      <c r="Q417" s="9"/>
    </row>
    <row r="418" spans="4:17" s="5" customFormat="1" x14ac:dyDescent="0.25">
      <c r="D418" s="49"/>
      <c r="O418" s="104"/>
      <c r="P418" s="9"/>
      <c r="Q418" s="9"/>
    </row>
    <row r="419" spans="4:17" s="5" customFormat="1" x14ac:dyDescent="0.25">
      <c r="D419" s="49"/>
      <c r="O419" s="104"/>
      <c r="P419" s="9"/>
      <c r="Q419" s="9"/>
    </row>
    <row r="420" spans="4:17" s="5" customFormat="1" x14ac:dyDescent="0.25">
      <c r="D420" s="49"/>
      <c r="O420" s="104"/>
      <c r="P420" s="9"/>
      <c r="Q420" s="9"/>
    </row>
    <row r="421" spans="4:17" s="5" customFormat="1" x14ac:dyDescent="0.25">
      <c r="D421" s="49"/>
      <c r="O421" s="104"/>
      <c r="P421" s="9"/>
      <c r="Q421" s="9"/>
    </row>
    <row r="422" spans="4:17" s="5" customFormat="1" x14ac:dyDescent="0.25">
      <c r="D422" s="49"/>
      <c r="O422" s="104"/>
      <c r="P422" s="9"/>
      <c r="Q422" s="9"/>
    </row>
    <row r="423" spans="4:17" s="5" customFormat="1" x14ac:dyDescent="0.25">
      <c r="D423" s="49"/>
      <c r="O423" s="104"/>
      <c r="P423" s="9"/>
      <c r="Q423" s="9"/>
    </row>
    <row r="424" spans="4:17" s="5" customFormat="1" x14ac:dyDescent="0.25">
      <c r="D424" s="49"/>
      <c r="O424" s="104"/>
      <c r="P424" s="9"/>
      <c r="Q424" s="9"/>
    </row>
    <row r="425" spans="4:17" s="5" customFormat="1" x14ac:dyDescent="0.25">
      <c r="D425" s="49"/>
      <c r="O425" s="104"/>
      <c r="P425" s="9"/>
      <c r="Q425" s="9"/>
    </row>
    <row r="426" spans="4:17" s="5" customFormat="1" x14ac:dyDescent="0.25">
      <c r="D426" s="49"/>
      <c r="O426" s="104"/>
      <c r="P426" s="9"/>
      <c r="Q426" s="9"/>
    </row>
    <row r="427" spans="4:17" s="5" customFormat="1" x14ac:dyDescent="0.25">
      <c r="D427" s="49"/>
      <c r="O427" s="104"/>
      <c r="P427" s="9"/>
      <c r="Q427" s="9"/>
    </row>
    <row r="428" spans="4:17" s="5" customFormat="1" x14ac:dyDescent="0.25">
      <c r="D428" s="49"/>
      <c r="O428" s="104"/>
      <c r="P428" s="9"/>
      <c r="Q428" s="9"/>
    </row>
    <row r="429" spans="4:17" s="5" customFormat="1" x14ac:dyDescent="0.25">
      <c r="D429" s="49"/>
      <c r="O429" s="104"/>
      <c r="P429" s="9"/>
      <c r="Q429" s="9"/>
    </row>
    <row r="430" spans="4:17" s="5" customFormat="1" x14ac:dyDescent="0.25">
      <c r="D430" s="49"/>
      <c r="O430" s="104"/>
      <c r="P430" s="9"/>
      <c r="Q430" s="9"/>
    </row>
    <row r="431" spans="4:17" s="5" customFormat="1" x14ac:dyDescent="0.25">
      <c r="D431" s="49"/>
      <c r="O431" s="104"/>
      <c r="P431" s="9"/>
      <c r="Q431" s="9"/>
    </row>
    <row r="432" spans="4:17" s="5" customFormat="1" x14ac:dyDescent="0.25">
      <c r="D432" s="49"/>
      <c r="O432" s="104"/>
      <c r="P432" s="9"/>
      <c r="Q432" s="9"/>
    </row>
    <row r="433" spans="4:17" s="5" customFormat="1" x14ac:dyDescent="0.25">
      <c r="D433" s="49"/>
      <c r="O433" s="104"/>
      <c r="P433" s="9"/>
      <c r="Q433" s="9"/>
    </row>
    <row r="434" spans="4:17" s="5" customFormat="1" x14ac:dyDescent="0.25">
      <c r="D434" s="49"/>
      <c r="O434" s="104"/>
      <c r="P434" s="9"/>
      <c r="Q434" s="9"/>
    </row>
    <row r="435" spans="4:17" s="5" customFormat="1" x14ac:dyDescent="0.25">
      <c r="D435" s="49"/>
      <c r="O435" s="104"/>
      <c r="P435" s="9"/>
      <c r="Q435" s="9"/>
    </row>
    <row r="436" spans="4:17" s="5" customFormat="1" x14ac:dyDescent="0.25">
      <c r="D436" s="49"/>
      <c r="O436" s="104"/>
      <c r="P436" s="9"/>
      <c r="Q436" s="9"/>
    </row>
    <row r="437" spans="4:17" s="5" customFormat="1" x14ac:dyDescent="0.25">
      <c r="D437" s="49"/>
      <c r="O437" s="104"/>
      <c r="P437" s="9"/>
      <c r="Q437" s="9"/>
    </row>
    <row r="438" spans="4:17" s="5" customFormat="1" x14ac:dyDescent="0.25">
      <c r="D438" s="49"/>
      <c r="O438" s="104"/>
      <c r="P438" s="9"/>
      <c r="Q438" s="9"/>
    </row>
    <row r="439" spans="4:17" s="5" customFormat="1" x14ac:dyDescent="0.25">
      <c r="D439" s="49"/>
      <c r="O439" s="104"/>
      <c r="P439" s="9"/>
      <c r="Q439" s="9"/>
    </row>
    <row r="440" spans="4:17" s="5" customFormat="1" x14ac:dyDescent="0.25">
      <c r="D440" s="49"/>
      <c r="O440" s="104"/>
      <c r="P440" s="9"/>
      <c r="Q440" s="9"/>
    </row>
    <row r="441" spans="4:17" s="5" customFormat="1" x14ac:dyDescent="0.25">
      <c r="D441" s="49"/>
      <c r="O441" s="104"/>
      <c r="P441" s="9"/>
      <c r="Q441" s="9"/>
    </row>
    <row r="442" spans="4:17" s="5" customFormat="1" x14ac:dyDescent="0.25">
      <c r="D442" s="49"/>
      <c r="O442" s="104"/>
      <c r="P442" s="9"/>
      <c r="Q442" s="9"/>
    </row>
    <row r="443" spans="4:17" s="5" customFormat="1" x14ac:dyDescent="0.25">
      <c r="D443" s="49"/>
      <c r="O443" s="104"/>
      <c r="P443" s="9"/>
      <c r="Q443" s="9"/>
    </row>
    <row r="444" spans="4:17" s="5" customFormat="1" x14ac:dyDescent="0.25">
      <c r="D444" s="49"/>
      <c r="O444" s="104"/>
      <c r="P444" s="9"/>
      <c r="Q444" s="9"/>
    </row>
    <row r="445" spans="4:17" s="5" customFormat="1" x14ac:dyDescent="0.25">
      <c r="D445" s="49"/>
      <c r="O445" s="104"/>
      <c r="P445" s="9"/>
      <c r="Q445" s="9"/>
    </row>
    <row r="446" spans="4:17" s="5" customFormat="1" x14ac:dyDescent="0.25">
      <c r="D446" s="49"/>
      <c r="O446" s="104"/>
      <c r="P446" s="9"/>
      <c r="Q446" s="9"/>
    </row>
    <row r="447" spans="4:17" s="5" customFormat="1" x14ac:dyDescent="0.25">
      <c r="D447" s="49"/>
      <c r="O447" s="104"/>
      <c r="P447" s="9"/>
      <c r="Q447" s="9"/>
    </row>
    <row r="448" spans="4:17" s="5" customFormat="1" x14ac:dyDescent="0.25">
      <c r="D448" s="49"/>
      <c r="O448" s="104"/>
      <c r="P448" s="9"/>
      <c r="Q448" s="9"/>
    </row>
    <row r="449" spans="4:17" s="5" customFormat="1" x14ac:dyDescent="0.25">
      <c r="D449" s="49"/>
      <c r="O449" s="104"/>
      <c r="P449" s="9"/>
      <c r="Q449" s="9"/>
    </row>
    <row r="450" spans="4:17" s="5" customFormat="1" x14ac:dyDescent="0.25">
      <c r="D450" s="49"/>
      <c r="O450" s="104"/>
      <c r="P450" s="9"/>
      <c r="Q450" s="9"/>
    </row>
    <row r="451" spans="4:17" s="5" customFormat="1" x14ac:dyDescent="0.25">
      <c r="D451" s="49"/>
      <c r="O451" s="104"/>
      <c r="P451" s="9"/>
      <c r="Q451" s="9"/>
    </row>
    <row r="452" spans="4:17" s="5" customFormat="1" x14ac:dyDescent="0.25">
      <c r="D452" s="49"/>
      <c r="O452" s="104"/>
      <c r="P452" s="9"/>
      <c r="Q452" s="9"/>
    </row>
    <row r="453" spans="4:17" s="5" customFormat="1" x14ac:dyDescent="0.25">
      <c r="D453" s="49"/>
      <c r="O453" s="104"/>
      <c r="P453" s="9"/>
      <c r="Q453" s="9"/>
    </row>
    <row r="454" spans="4:17" s="5" customFormat="1" x14ac:dyDescent="0.25">
      <c r="D454" s="49"/>
      <c r="O454" s="104"/>
      <c r="P454" s="9"/>
      <c r="Q454" s="9"/>
    </row>
    <row r="455" spans="4:17" s="5" customFormat="1" x14ac:dyDescent="0.25">
      <c r="D455" s="49"/>
      <c r="O455" s="104"/>
      <c r="P455" s="9"/>
      <c r="Q455" s="9"/>
    </row>
    <row r="456" spans="4:17" s="5" customFormat="1" x14ac:dyDescent="0.25">
      <c r="D456" s="49"/>
      <c r="O456" s="104"/>
      <c r="P456" s="9"/>
      <c r="Q456" s="9"/>
    </row>
    <row r="457" spans="4:17" s="5" customFormat="1" x14ac:dyDescent="0.25">
      <c r="D457" s="49"/>
      <c r="O457" s="104"/>
      <c r="P457" s="9"/>
      <c r="Q457" s="9"/>
    </row>
    <row r="458" spans="4:17" s="5" customFormat="1" x14ac:dyDescent="0.25">
      <c r="D458" s="49"/>
      <c r="O458" s="104"/>
      <c r="P458" s="9"/>
      <c r="Q458" s="9"/>
    </row>
    <row r="459" spans="4:17" s="5" customFormat="1" x14ac:dyDescent="0.25">
      <c r="D459" s="49"/>
      <c r="O459" s="104"/>
      <c r="P459" s="9"/>
      <c r="Q459" s="9"/>
    </row>
    <row r="460" spans="4:17" s="5" customFormat="1" x14ac:dyDescent="0.25">
      <c r="D460" s="49"/>
      <c r="O460" s="104"/>
      <c r="P460" s="9"/>
      <c r="Q460" s="9"/>
    </row>
    <row r="461" spans="4:17" s="5" customFormat="1" x14ac:dyDescent="0.25">
      <c r="D461" s="49"/>
      <c r="O461" s="104"/>
      <c r="P461" s="9"/>
      <c r="Q461" s="9"/>
    </row>
    <row r="462" spans="4:17" s="5" customFormat="1" x14ac:dyDescent="0.25">
      <c r="D462" s="49"/>
      <c r="O462" s="104"/>
      <c r="P462" s="9"/>
      <c r="Q462" s="9"/>
    </row>
    <row r="463" spans="4:17" s="5" customFormat="1" x14ac:dyDescent="0.25">
      <c r="D463" s="49"/>
      <c r="O463" s="104"/>
      <c r="P463" s="9"/>
      <c r="Q463" s="9"/>
    </row>
    <row r="464" spans="4:17" s="5" customFormat="1" x14ac:dyDescent="0.25">
      <c r="D464" s="49"/>
      <c r="O464" s="104"/>
      <c r="P464" s="9"/>
      <c r="Q464" s="9"/>
    </row>
    <row r="465" spans="4:17" s="5" customFormat="1" x14ac:dyDescent="0.25">
      <c r="D465" s="49"/>
      <c r="O465" s="104"/>
      <c r="P465" s="9"/>
      <c r="Q465" s="9"/>
    </row>
    <row r="466" spans="4:17" s="5" customFormat="1" x14ac:dyDescent="0.25">
      <c r="D466" s="49"/>
      <c r="O466" s="104"/>
      <c r="P466" s="9"/>
      <c r="Q466" s="9"/>
    </row>
    <row r="467" spans="4:17" s="5" customFormat="1" x14ac:dyDescent="0.25">
      <c r="D467" s="49"/>
      <c r="O467" s="104"/>
      <c r="P467" s="9"/>
      <c r="Q467" s="9"/>
    </row>
    <row r="468" spans="4:17" s="5" customFormat="1" x14ac:dyDescent="0.25">
      <c r="D468" s="49"/>
      <c r="O468" s="104"/>
      <c r="P468" s="9"/>
      <c r="Q468" s="9"/>
    </row>
    <row r="469" spans="4:17" s="5" customFormat="1" x14ac:dyDescent="0.25">
      <c r="D469" s="49"/>
      <c r="O469" s="104"/>
      <c r="P469" s="9"/>
      <c r="Q469" s="9"/>
    </row>
    <row r="470" spans="4:17" s="5" customFormat="1" x14ac:dyDescent="0.25">
      <c r="D470" s="49"/>
      <c r="O470" s="104"/>
      <c r="P470" s="9"/>
      <c r="Q470" s="9"/>
    </row>
    <row r="471" spans="4:17" s="5" customFormat="1" x14ac:dyDescent="0.25">
      <c r="D471" s="49"/>
      <c r="O471" s="104"/>
      <c r="P471" s="9"/>
      <c r="Q471" s="9"/>
    </row>
    <row r="472" spans="4:17" s="5" customFormat="1" x14ac:dyDescent="0.25">
      <c r="D472" s="49"/>
      <c r="O472" s="104"/>
      <c r="P472" s="9"/>
      <c r="Q472" s="9"/>
    </row>
    <row r="473" spans="4:17" s="5" customFormat="1" x14ac:dyDescent="0.25">
      <c r="D473" s="49"/>
      <c r="O473" s="104"/>
      <c r="P473" s="9"/>
      <c r="Q473" s="9"/>
    </row>
    <row r="474" spans="4:17" s="5" customFormat="1" x14ac:dyDescent="0.25">
      <c r="D474" s="49"/>
      <c r="O474" s="104"/>
      <c r="P474" s="9"/>
      <c r="Q474" s="9"/>
    </row>
    <row r="475" spans="4:17" s="5" customFormat="1" x14ac:dyDescent="0.25">
      <c r="D475" s="49"/>
      <c r="O475" s="104"/>
      <c r="P475" s="9"/>
      <c r="Q475" s="9"/>
    </row>
    <row r="476" spans="4:17" s="5" customFormat="1" x14ac:dyDescent="0.25">
      <c r="D476" s="49"/>
      <c r="O476" s="104"/>
      <c r="P476" s="9"/>
      <c r="Q476" s="9"/>
    </row>
    <row r="477" spans="4:17" s="5" customFormat="1" x14ac:dyDescent="0.25">
      <c r="D477" s="49"/>
      <c r="O477" s="104"/>
      <c r="P477" s="9"/>
      <c r="Q477" s="9"/>
    </row>
    <row r="478" spans="4:17" s="5" customFormat="1" x14ac:dyDescent="0.25">
      <c r="D478" s="49"/>
      <c r="O478" s="104"/>
      <c r="P478" s="9"/>
      <c r="Q478" s="9"/>
    </row>
    <row r="479" spans="4:17" s="5" customFormat="1" x14ac:dyDescent="0.25">
      <c r="D479" s="49"/>
      <c r="O479" s="104"/>
      <c r="P479" s="9"/>
      <c r="Q479" s="9"/>
    </row>
    <row r="480" spans="4:17" s="5" customFormat="1" x14ac:dyDescent="0.25">
      <c r="D480" s="49"/>
      <c r="O480" s="104"/>
      <c r="P480" s="9"/>
      <c r="Q480" s="9"/>
    </row>
    <row r="481" spans="4:17" s="5" customFormat="1" x14ac:dyDescent="0.25">
      <c r="D481" s="49"/>
      <c r="O481" s="104"/>
      <c r="P481" s="9"/>
      <c r="Q481" s="9"/>
    </row>
    <row r="482" spans="4:17" s="5" customFormat="1" x14ac:dyDescent="0.25">
      <c r="D482" s="49"/>
      <c r="O482" s="104"/>
      <c r="P482" s="9"/>
      <c r="Q482" s="9"/>
    </row>
    <row r="483" spans="4:17" s="5" customFormat="1" x14ac:dyDescent="0.25">
      <c r="D483" s="49"/>
      <c r="O483" s="104"/>
      <c r="P483" s="9"/>
      <c r="Q483" s="9"/>
    </row>
    <row r="484" spans="4:17" s="5" customFormat="1" x14ac:dyDescent="0.25">
      <c r="D484" s="49"/>
      <c r="O484" s="104"/>
      <c r="P484" s="9"/>
      <c r="Q484" s="9"/>
    </row>
    <row r="485" spans="4:17" s="5" customFormat="1" x14ac:dyDescent="0.25">
      <c r="D485" s="49"/>
      <c r="O485" s="104"/>
      <c r="P485" s="9"/>
      <c r="Q485" s="9"/>
    </row>
    <row r="486" spans="4:17" s="5" customFormat="1" x14ac:dyDescent="0.25">
      <c r="D486" s="49"/>
      <c r="O486" s="104"/>
      <c r="P486" s="9"/>
      <c r="Q486" s="9"/>
    </row>
    <row r="487" spans="4:17" s="5" customFormat="1" x14ac:dyDescent="0.25">
      <c r="D487" s="49"/>
      <c r="O487" s="104"/>
      <c r="P487" s="9"/>
      <c r="Q487" s="9"/>
    </row>
    <row r="488" spans="4:17" s="5" customFormat="1" x14ac:dyDescent="0.25">
      <c r="D488" s="49"/>
      <c r="O488" s="104"/>
      <c r="P488" s="9"/>
      <c r="Q488" s="9"/>
    </row>
    <row r="489" spans="4:17" s="5" customFormat="1" x14ac:dyDescent="0.25">
      <c r="D489" s="49"/>
      <c r="O489" s="104"/>
      <c r="P489" s="9"/>
      <c r="Q489" s="9"/>
    </row>
    <row r="490" spans="4:17" s="5" customFormat="1" x14ac:dyDescent="0.25">
      <c r="D490" s="49"/>
      <c r="O490" s="104"/>
      <c r="P490" s="9"/>
      <c r="Q490" s="9"/>
    </row>
    <row r="491" spans="4:17" s="5" customFormat="1" x14ac:dyDescent="0.25">
      <c r="D491" s="49"/>
      <c r="O491" s="104"/>
      <c r="P491" s="9"/>
      <c r="Q491" s="9"/>
    </row>
    <row r="492" spans="4:17" s="5" customFormat="1" x14ac:dyDescent="0.25">
      <c r="D492" s="49"/>
      <c r="O492" s="104"/>
      <c r="P492" s="9"/>
      <c r="Q492" s="9"/>
    </row>
    <row r="493" spans="4:17" s="5" customFormat="1" x14ac:dyDescent="0.25">
      <c r="D493" s="49"/>
      <c r="O493" s="104"/>
      <c r="P493" s="9"/>
      <c r="Q493" s="9"/>
    </row>
    <row r="494" spans="4:17" s="5" customFormat="1" x14ac:dyDescent="0.25">
      <c r="D494" s="49"/>
      <c r="O494" s="104"/>
      <c r="P494" s="9"/>
      <c r="Q494" s="9"/>
    </row>
    <row r="495" spans="4:17" s="5" customFormat="1" x14ac:dyDescent="0.25">
      <c r="D495" s="49"/>
      <c r="O495" s="104"/>
      <c r="P495" s="9"/>
      <c r="Q495" s="9"/>
    </row>
    <row r="496" spans="4:17" s="5" customFormat="1" x14ac:dyDescent="0.25">
      <c r="D496" s="49"/>
      <c r="O496" s="104"/>
      <c r="P496" s="9"/>
      <c r="Q496" s="9"/>
    </row>
    <row r="497" spans="4:17" s="5" customFormat="1" x14ac:dyDescent="0.25">
      <c r="D497" s="49"/>
      <c r="O497" s="104"/>
      <c r="P497" s="9"/>
      <c r="Q497" s="9"/>
    </row>
    <row r="498" spans="4:17" s="5" customFormat="1" x14ac:dyDescent="0.25">
      <c r="D498" s="49"/>
      <c r="O498" s="104"/>
      <c r="P498" s="9"/>
      <c r="Q498" s="9"/>
    </row>
    <row r="499" spans="4:17" s="5" customFormat="1" x14ac:dyDescent="0.25">
      <c r="D499" s="49"/>
      <c r="O499" s="104"/>
      <c r="P499" s="9"/>
      <c r="Q499" s="9"/>
    </row>
    <row r="500" spans="4:17" s="5" customFormat="1" x14ac:dyDescent="0.25">
      <c r="D500" s="49"/>
      <c r="O500" s="104"/>
      <c r="P500" s="9"/>
      <c r="Q500" s="9"/>
    </row>
    <row r="501" spans="4:17" s="5" customFormat="1" x14ac:dyDescent="0.25">
      <c r="D501" s="49"/>
      <c r="O501" s="104"/>
      <c r="P501" s="9"/>
      <c r="Q501" s="9"/>
    </row>
    <row r="502" spans="4:17" s="5" customFormat="1" x14ac:dyDescent="0.25">
      <c r="D502" s="49"/>
      <c r="O502" s="104"/>
      <c r="P502" s="9"/>
      <c r="Q502" s="9"/>
    </row>
    <row r="503" spans="4:17" s="5" customFormat="1" x14ac:dyDescent="0.25">
      <c r="D503" s="49"/>
      <c r="O503" s="104"/>
      <c r="P503" s="9"/>
      <c r="Q503" s="9"/>
    </row>
    <row r="504" spans="4:17" s="5" customFormat="1" x14ac:dyDescent="0.25">
      <c r="D504" s="49"/>
      <c r="O504" s="104"/>
      <c r="P504" s="9"/>
      <c r="Q504" s="9"/>
    </row>
    <row r="505" spans="4:17" s="5" customFormat="1" x14ac:dyDescent="0.25">
      <c r="D505" s="49"/>
      <c r="O505" s="104"/>
      <c r="P505" s="9"/>
      <c r="Q505" s="9"/>
    </row>
    <row r="506" spans="4:17" s="5" customFormat="1" x14ac:dyDescent="0.25">
      <c r="D506" s="49"/>
      <c r="O506" s="104"/>
      <c r="P506" s="9"/>
      <c r="Q506" s="9"/>
    </row>
    <row r="507" spans="4:17" s="5" customFormat="1" x14ac:dyDescent="0.25">
      <c r="D507" s="49"/>
      <c r="O507" s="104"/>
      <c r="P507" s="9"/>
      <c r="Q507" s="9"/>
    </row>
    <row r="508" spans="4:17" s="5" customFormat="1" x14ac:dyDescent="0.25">
      <c r="D508" s="49"/>
      <c r="O508" s="104"/>
      <c r="P508" s="9"/>
      <c r="Q508" s="9"/>
    </row>
    <row r="509" spans="4:17" s="5" customFormat="1" x14ac:dyDescent="0.25">
      <c r="D509" s="49"/>
      <c r="O509" s="104"/>
      <c r="P509" s="9"/>
      <c r="Q509" s="9"/>
    </row>
    <row r="510" spans="4:17" s="5" customFormat="1" x14ac:dyDescent="0.25">
      <c r="D510" s="49"/>
      <c r="O510" s="104"/>
      <c r="P510" s="9"/>
      <c r="Q510" s="9"/>
    </row>
    <row r="511" spans="4:17" s="5" customFormat="1" x14ac:dyDescent="0.25">
      <c r="D511" s="49"/>
      <c r="O511" s="104"/>
      <c r="P511" s="9"/>
      <c r="Q511" s="9"/>
    </row>
    <row r="512" spans="4:17" s="5" customFormat="1" x14ac:dyDescent="0.25">
      <c r="D512" s="49"/>
      <c r="O512" s="104"/>
      <c r="P512" s="9"/>
      <c r="Q512" s="9"/>
    </row>
    <row r="513" spans="4:17" s="5" customFormat="1" x14ac:dyDescent="0.25">
      <c r="D513" s="49"/>
      <c r="O513" s="104"/>
      <c r="P513" s="9"/>
      <c r="Q513" s="9"/>
    </row>
    <row r="514" spans="4:17" s="5" customFormat="1" x14ac:dyDescent="0.25">
      <c r="D514" s="49"/>
      <c r="O514" s="104"/>
      <c r="P514" s="9"/>
      <c r="Q514" s="9"/>
    </row>
    <row r="515" spans="4:17" s="5" customFormat="1" x14ac:dyDescent="0.25">
      <c r="D515" s="49"/>
      <c r="O515" s="104"/>
      <c r="P515" s="9"/>
      <c r="Q515" s="9"/>
    </row>
    <row r="516" spans="4:17" s="5" customFormat="1" x14ac:dyDescent="0.25">
      <c r="D516" s="49"/>
      <c r="O516" s="104"/>
      <c r="P516" s="9"/>
      <c r="Q516" s="9"/>
    </row>
    <row r="517" spans="4:17" s="5" customFormat="1" x14ac:dyDescent="0.25">
      <c r="D517" s="49"/>
      <c r="O517" s="104"/>
      <c r="P517" s="9"/>
      <c r="Q517" s="9"/>
    </row>
    <row r="518" spans="4:17" s="5" customFormat="1" x14ac:dyDescent="0.25">
      <c r="D518" s="49"/>
      <c r="O518" s="104"/>
      <c r="P518" s="9"/>
      <c r="Q518" s="9"/>
    </row>
    <row r="519" spans="4:17" s="5" customFormat="1" x14ac:dyDescent="0.25">
      <c r="D519" s="49"/>
      <c r="O519" s="104"/>
      <c r="P519" s="9"/>
      <c r="Q519" s="9"/>
    </row>
    <row r="520" spans="4:17" s="5" customFormat="1" x14ac:dyDescent="0.25">
      <c r="D520" s="49"/>
      <c r="O520" s="104"/>
      <c r="P520" s="9"/>
      <c r="Q520" s="9"/>
    </row>
    <row r="521" spans="4:17" s="5" customFormat="1" x14ac:dyDescent="0.25">
      <c r="D521" s="49"/>
      <c r="O521" s="104"/>
      <c r="P521" s="9"/>
      <c r="Q521" s="9"/>
    </row>
    <row r="522" spans="4:17" s="5" customFormat="1" x14ac:dyDescent="0.25">
      <c r="D522" s="49"/>
      <c r="O522" s="104"/>
      <c r="P522" s="9"/>
      <c r="Q522" s="9"/>
    </row>
    <row r="523" spans="4:17" s="5" customFormat="1" x14ac:dyDescent="0.25">
      <c r="D523" s="49"/>
      <c r="O523" s="104"/>
      <c r="P523" s="9"/>
      <c r="Q523" s="9"/>
    </row>
    <row r="524" spans="4:17" s="5" customFormat="1" x14ac:dyDescent="0.25">
      <c r="D524" s="49"/>
      <c r="O524" s="104"/>
      <c r="P524" s="9"/>
      <c r="Q524" s="9"/>
    </row>
    <row r="525" spans="4:17" s="5" customFormat="1" x14ac:dyDescent="0.25">
      <c r="D525" s="49"/>
      <c r="O525" s="104"/>
      <c r="P525" s="9"/>
      <c r="Q525" s="9"/>
    </row>
    <row r="526" spans="4:17" s="5" customFormat="1" x14ac:dyDescent="0.25">
      <c r="D526" s="49"/>
      <c r="O526" s="104"/>
      <c r="P526" s="9"/>
      <c r="Q526" s="9"/>
    </row>
    <row r="527" spans="4:17" s="5" customFormat="1" x14ac:dyDescent="0.25">
      <c r="D527" s="49"/>
      <c r="O527" s="104"/>
      <c r="P527" s="9"/>
      <c r="Q527" s="9"/>
    </row>
    <row r="528" spans="4:17" s="5" customFormat="1" x14ac:dyDescent="0.25">
      <c r="D528" s="49"/>
      <c r="O528" s="104"/>
      <c r="P528" s="9"/>
      <c r="Q528" s="9"/>
    </row>
    <row r="529" spans="4:17" s="5" customFormat="1" x14ac:dyDescent="0.25">
      <c r="D529" s="49"/>
      <c r="O529" s="104"/>
      <c r="P529" s="9"/>
      <c r="Q529" s="9"/>
    </row>
    <row r="530" spans="4:17" s="5" customFormat="1" x14ac:dyDescent="0.25">
      <c r="D530" s="49"/>
      <c r="O530" s="104"/>
      <c r="P530" s="9"/>
      <c r="Q530" s="9"/>
    </row>
    <row r="531" spans="4:17" s="5" customFormat="1" x14ac:dyDescent="0.25">
      <c r="D531" s="49"/>
      <c r="O531" s="104"/>
      <c r="P531" s="9"/>
      <c r="Q531" s="9"/>
    </row>
    <row r="532" spans="4:17" s="5" customFormat="1" x14ac:dyDescent="0.25">
      <c r="D532" s="49"/>
      <c r="O532" s="104"/>
      <c r="P532" s="9"/>
      <c r="Q532" s="9"/>
    </row>
    <row r="533" spans="4:17" s="5" customFormat="1" x14ac:dyDescent="0.25">
      <c r="D533" s="49"/>
      <c r="O533" s="104"/>
      <c r="P533" s="9"/>
      <c r="Q533" s="9"/>
    </row>
    <row r="534" spans="4:17" s="5" customFormat="1" x14ac:dyDescent="0.25">
      <c r="D534" s="49"/>
      <c r="O534" s="104"/>
      <c r="P534" s="9"/>
      <c r="Q534" s="9"/>
    </row>
    <row r="535" spans="4:17" s="5" customFormat="1" x14ac:dyDescent="0.25">
      <c r="D535" s="49"/>
      <c r="O535" s="104"/>
      <c r="P535" s="9"/>
      <c r="Q535" s="9"/>
    </row>
    <row r="536" spans="4:17" s="5" customFormat="1" x14ac:dyDescent="0.25">
      <c r="D536" s="49"/>
      <c r="O536" s="104"/>
      <c r="P536" s="9"/>
      <c r="Q536" s="9"/>
    </row>
    <row r="537" spans="4:17" s="5" customFormat="1" x14ac:dyDescent="0.25">
      <c r="D537" s="49"/>
      <c r="O537" s="104"/>
      <c r="P537" s="9"/>
      <c r="Q537" s="9"/>
    </row>
    <row r="538" spans="4:17" s="5" customFormat="1" x14ac:dyDescent="0.25">
      <c r="D538" s="49"/>
      <c r="O538" s="104"/>
      <c r="P538" s="9"/>
      <c r="Q538" s="9"/>
    </row>
    <row r="539" spans="4:17" s="5" customFormat="1" x14ac:dyDescent="0.25">
      <c r="D539" s="49"/>
      <c r="O539" s="104"/>
      <c r="P539" s="9"/>
      <c r="Q539" s="9"/>
    </row>
    <row r="540" spans="4:17" s="5" customFormat="1" x14ac:dyDescent="0.25">
      <c r="D540" s="49"/>
      <c r="O540" s="104"/>
      <c r="P540" s="9"/>
      <c r="Q540" s="9"/>
    </row>
    <row r="541" spans="4:17" s="5" customFormat="1" x14ac:dyDescent="0.25">
      <c r="D541" s="49"/>
      <c r="O541" s="104"/>
      <c r="P541" s="9"/>
      <c r="Q541" s="9"/>
    </row>
    <row r="542" spans="4:17" s="5" customFormat="1" x14ac:dyDescent="0.25">
      <c r="D542" s="49"/>
      <c r="O542" s="104"/>
      <c r="P542" s="9"/>
      <c r="Q542" s="9"/>
    </row>
    <row r="543" spans="4:17" s="5" customFormat="1" x14ac:dyDescent="0.25">
      <c r="D543" s="49"/>
      <c r="O543" s="104"/>
      <c r="P543" s="9"/>
      <c r="Q543" s="9"/>
    </row>
    <row r="544" spans="4:17" s="5" customFormat="1" x14ac:dyDescent="0.25">
      <c r="D544" s="49"/>
      <c r="O544" s="104"/>
      <c r="P544" s="9"/>
      <c r="Q544" s="9"/>
    </row>
    <row r="545" spans="4:17" s="5" customFormat="1" x14ac:dyDescent="0.25">
      <c r="D545" s="49"/>
      <c r="O545" s="104"/>
      <c r="P545" s="9"/>
      <c r="Q545" s="9"/>
    </row>
    <row r="546" spans="4:17" s="5" customFormat="1" x14ac:dyDescent="0.25">
      <c r="D546" s="49"/>
      <c r="O546" s="104"/>
      <c r="P546" s="9"/>
      <c r="Q546" s="9"/>
    </row>
    <row r="547" spans="4:17" s="5" customFormat="1" x14ac:dyDescent="0.25">
      <c r="D547" s="49"/>
      <c r="O547" s="104"/>
      <c r="P547" s="9"/>
      <c r="Q547" s="9"/>
    </row>
    <row r="548" spans="4:17" s="5" customFormat="1" x14ac:dyDescent="0.25">
      <c r="D548" s="49"/>
      <c r="O548" s="104"/>
      <c r="P548" s="9"/>
      <c r="Q548" s="9"/>
    </row>
    <row r="549" spans="4:17" s="5" customFormat="1" x14ac:dyDescent="0.25">
      <c r="D549" s="49"/>
      <c r="O549" s="104"/>
      <c r="P549" s="9"/>
      <c r="Q549" s="9"/>
    </row>
    <row r="550" spans="4:17" s="5" customFormat="1" x14ac:dyDescent="0.25">
      <c r="D550" s="49"/>
      <c r="O550" s="104"/>
      <c r="P550" s="9"/>
      <c r="Q550" s="9"/>
    </row>
    <row r="551" spans="4:17" s="5" customFormat="1" x14ac:dyDescent="0.25">
      <c r="D551" s="49"/>
      <c r="O551" s="104"/>
      <c r="P551" s="9"/>
      <c r="Q551" s="9"/>
    </row>
    <row r="552" spans="4:17" s="5" customFormat="1" x14ac:dyDescent="0.25">
      <c r="D552" s="49"/>
      <c r="O552" s="104"/>
      <c r="P552" s="9"/>
      <c r="Q552" s="9"/>
    </row>
    <row r="553" spans="4:17" s="5" customFormat="1" x14ac:dyDescent="0.25">
      <c r="D553" s="49"/>
      <c r="O553" s="104"/>
      <c r="P553" s="9"/>
      <c r="Q553" s="9"/>
    </row>
    <row r="554" spans="4:17" s="5" customFormat="1" x14ac:dyDescent="0.25">
      <c r="D554" s="49"/>
      <c r="O554" s="104"/>
      <c r="P554" s="9"/>
      <c r="Q554" s="9"/>
    </row>
    <row r="555" spans="4:17" s="5" customFormat="1" x14ac:dyDescent="0.25">
      <c r="D555" s="49"/>
      <c r="O555" s="104"/>
      <c r="P555" s="9"/>
      <c r="Q555" s="9"/>
    </row>
    <row r="556" spans="4:17" s="5" customFormat="1" x14ac:dyDescent="0.25">
      <c r="D556" s="49"/>
      <c r="O556" s="104"/>
      <c r="P556" s="9"/>
      <c r="Q556" s="9"/>
    </row>
    <row r="557" spans="4:17" s="5" customFormat="1" x14ac:dyDescent="0.25">
      <c r="D557" s="49"/>
      <c r="O557" s="104"/>
      <c r="P557" s="9"/>
      <c r="Q557" s="9"/>
    </row>
    <row r="558" spans="4:17" s="5" customFormat="1" x14ac:dyDescent="0.25">
      <c r="D558" s="49"/>
      <c r="O558" s="104"/>
      <c r="P558" s="9"/>
      <c r="Q558" s="9"/>
    </row>
    <row r="559" spans="4:17" s="5" customFormat="1" x14ac:dyDescent="0.25">
      <c r="D559" s="49"/>
      <c r="O559" s="104"/>
      <c r="P559" s="9"/>
      <c r="Q559" s="9"/>
    </row>
    <row r="560" spans="4:17" s="5" customFormat="1" x14ac:dyDescent="0.25">
      <c r="D560" s="49"/>
      <c r="O560" s="104"/>
      <c r="P560" s="9"/>
      <c r="Q560" s="9"/>
    </row>
    <row r="561" spans="4:17" s="5" customFormat="1" x14ac:dyDescent="0.25">
      <c r="D561" s="49"/>
      <c r="O561" s="104"/>
      <c r="P561" s="9"/>
      <c r="Q561" s="9"/>
    </row>
    <row r="562" spans="4:17" s="5" customFormat="1" x14ac:dyDescent="0.25">
      <c r="D562" s="49"/>
      <c r="O562" s="104"/>
      <c r="P562" s="9"/>
      <c r="Q562" s="9"/>
    </row>
    <row r="563" spans="4:17" s="5" customFormat="1" x14ac:dyDescent="0.25">
      <c r="D563" s="49"/>
      <c r="O563" s="104"/>
      <c r="P563" s="9"/>
      <c r="Q563" s="9"/>
    </row>
    <row r="564" spans="4:17" s="5" customFormat="1" x14ac:dyDescent="0.25">
      <c r="D564" s="49"/>
      <c r="O564" s="104"/>
      <c r="P564" s="9"/>
      <c r="Q564" s="9"/>
    </row>
    <row r="565" spans="4:17" s="5" customFormat="1" x14ac:dyDescent="0.25">
      <c r="D565" s="49"/>
      <c r="O565" s="104"/>
      <c r="P565" s="9"/>
      <c r="Q565" s="9"/>
    </row>
    <row r="566" spans="4:17" s="5" customFormat="1" x14ac:dyDescent="0.25">
      <c r="D566" s="49"/>
      <c r="O566" s="104"/>
      <c r="P566" s="9"/>
      <c r="Q566" s="9"/>
    </row>
    <row r="567" spans="4:17" s="5" customFormat="1" x14ac:dyDescent="0.25">
      <c r="D567" s="49"/>
      <c r="O567" s="104"/>
      <c r="P567" s="9"/>
      <c r="Q567" s="9"/>
    </row>
    <row r="568" spans="4:17" s="5" customFormat="1" x14ac:dyDescent="0.25">
      <c r="D568" s="49"/>
      <c r="O568" s="104"/>
      <c r="P568" s="9"/>
      <c r="Q568" s="9"/>
    </row>
    <row r="569" spans="4:17" s="5" customFormat="1" x14ac:dyDescent="0.25">
      <c r="D569" s="49"/>
      <c r="O569" s="104"/>
      <c r="P569" s="9"/>
      <c r="Q569" s="9"/>
    </row>
    <row r="570" spans="4:17" s="5" customFormat="1" x14ac:dyDescent="0.25">
      <c r="D570" s="49"/>
      <c r="O570" s="104"/>
      <c r="P570" s="9"/>
      <c r="Q570" s="9"/>
    </row>
    <row r="571" spans="4:17" s="5" customFormat="1" x14ac:dyDescent="0.25">
      <c r="D571" s="49"/>
      <c r="O571" s="104"/>
      <c r="P571" s="9"/>
      <c r="Q571" s="9"/>
    </row>
    <row r="572" spans="4:17" s="5" customFormat="1" x14ac:dyDescent="0.25">
      <c r="D572" s="49"/>
      <c r="O572" s="104"/>
      <c r="P572" s="9"/>
      <c r="Q572" s="9"/>
    </row>
    <row r="573" spans="4:17" s="5" customFormat="1" x14ac:dyDescent="0.25">
      <c r="D573" s="49"/>
      <c r="O573" s="104"/>
      <c r="P573" s="9"/>
      <c r="Q573" s="9"/>
    </row>
    <row r="574" spans="4:17" s="5" customFormat="1" x14ac:dyDescent="0.25">
      <c r="D574" s="49"/>
      <c r="O574" s="104"/>
      <c r="P574" s="9"/>
      <c r="Q574" s="9"/>
    </row>
    <row r="575" spans="4:17" s="5" customFormat="1" x14ac:dyDescent="0.25">
      <c r="D575" s="49"/>
      <c r="O575" s="104"/>
      <c r="P575" s="9"/>
      <c r="Q575" s="9"/>
    </row>
    <row r="576" spans="4:17" s="5" customFormat="1" x14ac:dyDescent="0.25">
      <c r="D576" s="49"/>
      <c r="O576" s="104"/>
      <c r="P576" s="9"/>
      <c r="Q576" s="9"/>
    </row>
    <row r="577" spans="4:17" s="5" customFormat="1" x14ac:dyDescent="0.25">
      <c r="D577" s="49"/>
      <c r="O577" s="104"/>
      <c r="P577" s="9"/>
      <c r="Q577" s="9"/>
    </row>
    <row r="578" spans="4:17" s="5" customFormat="1" x14ac:dyDescent="0.25">
      <c r="D578" s="49"/>
      <c r="O578" s="104"/>
      <c r="P578" s="9"/>
      <c r="Q578" s="9"/>
    </row>
    <row r="579" spans="4:17" s="5" customFormat="1" x14ac:dyDescent="0.25">
      <c r="D579" s="49"/>
      <c r="O579" s="104"/>
      <c r="P579" s="9"/>
      <c r="Q579" s="9"/>
    </row>
    <row r="580" spans="4:17" s="5" customFormat="1" x14ac:dyDescent="0.25">
      <c r="D580" s="49"/>
      <c r="O580" s="104"/>
      <c r="P580" s="9"/>
      <c r="Q580" s="9"/>
    </row>
    <row r="581" spans="4:17" s="5" customFormat="1" x14ac:dyDescent="0.25">
      <c r="D581" s="49"/>
      <c r="O581" s="104"/>
      <c r="P581" s="9"/>
      <c r="Q581" s="9"/>
    </row>
    <row r="582" spans="4:17" s="5" customFormat="1" x14ac:dyDescent="0.25">
      <c r="D582" s="49"/>
      <c r="O582" s="104"/>
      <c r="P582" s="9"/>
      <c r="Q582" s="9"/>
    </row>
    <row r="583" spans="4:17" s="5" customFormat="1" x14ac:dyDescent="0.25">
      <c r="D583" s="49"/>
      <c r="O583" s="104"/>
      <c r="P583" s="9"/>
      <c r="Q583" s="9"/>
    </row>
    <row r="584" spans="4:17" s="5" customFormat="1" x14ac:dyDescent="0.25">
      <c r="D584" s="49"/>
      <c r="O584" s="104"/>
      <c r="P584" s="9"/>
      <c r="Q584" s="9"/>
    </row>
    <row r="585" spans="4:17" s="5" customFormat="1" x14ac:dyDescent="0.25">
      <c r="D585" s="49"/>
      <c r="O585" s="104"/>
      <c r="P585" s="9"/>
      <c r="Q585" s="9"/>
    </row>
    <row r="586" spans="4:17" s="5" customFormat="1" x14ac:dyDescent="0.25">
      <c r="D586" s="49"/>
      <c r="O586" s="104"/>
      <c r="P586" s="9"/>
      <c r="Q586" s="9"/>
    </row>
    <row r="587" spans="4:17" s="5" customFormat="1" x14ac:dyDescent="0.25">
      <c r="D587" s="49"/>
      <c r="O587" s="104"/>
      <c r="P587" s="9"/>
      <c r="Q587" s="9"/>
    </row>
    <row r="588" spans="4:17" s="5" customFormat="1" x14ac:dyDescent="0.25">
      <c r="D588" s="49"/>
      <c r="O588" s="104"/>
      <c r="P588" s="9"/>
      <c r="Q588" s="9"/>
    </row>
    <row r="589" spans="4:17" s="5" customFormat="1" x14ac:dyDescent="0.25">
      <c r="D589" s="49"/>
      <c r="O589" s="104"/>
      <c r="P589" s="9"/>
      <c r="Q589" s="9"/>
    </row>
    <row r="590" spans="4:17" s="5" customFormat="1" x14ac:dyDescent="0.25">
      <c r="D590" s="49"/>
      <c r="O590" s="104"/>
      <c r="P590" s="9"/>
      <c r="Q590" s="9"/>
    </row>
    <row r="591" spans="4:17" s="5" customFormat="1" x14ac:dyDescent="0.25">
      <c r="D591" s="49"/>
      <c r="O591" s="104"/>
      <c r="P591" s="9"/>
      <c r="Q591" s="9"/>
    </row>
    <row r="592" spans="4:17" s="5" customFormat="1" x14ac:dyDescent="0.25">
      <c r="D592" s="49"/>
      <c r="O592" s="104"/>
      <c r="P592" s="9"/>
      <c r="Q592" s="9"/>
    </row>
    <row r="593" spans="4:17" s="5" customFormat="1" x14ac:dyDescent="0.25">
      <c r="D593" s="49"/>
      <c r="O593" s="104"/>
      <c r="P593" s="9"/>
      <c r="Q593" s="9"/>
    </row>
    <row r="594" spans="4:17" s="5" customFormat="1" x14ac:dyDescent="0.25">
      <c r="D594" s="49"/>
      <c r="O594" s="104"/>
      <c r="P594" s="9"/>
      <c r="Q594" s="9"/>
    </row>
    <row r="595" spans="4:17" s="5" customFormat="1" x14ac:dyDescent="0.25">
      <c r="D595" s="49"/>
      <c r="O595" s="104"/>
      <c r="P595" s="9"/>
      <c r="Q595" s="9"/>
    </row>
    <row r="596" spans="4:17" s="5" customFormat="1" x14ac:dyDescent="0.25">
      <c r="D596" s="49"/>
      <c r="O596" s="104"/>
      <c r="P596" s="9"/>
      <c r="Q596" s="9"/>
    </row>
    <row r="597" spans="4:17" s="5" customFormat="1" x14ac:dyDescent="0.25">
      <c r="D597" s="49"/>
      <c r="O597" s="104"/>
      <c r="P597" s="9"/>
      <c r="Q597" s="9"/>
    </row>
    <row r="598" spans="4:17" s="1" customFormat="1" x14ac:dyDescent="0.25">
      <c r="D598" s="50"/>
      <c r="O598" s="101"/>
      <c r="P598" s="61"/>
      <c r="Q598" s="61"/>
    </row>
    <row r="599" spans="4:17" s="1" customFormat="1" x14ac:dyDescent="0.25">
      <c r="D599" s="50"/>
      <c r="O599" s="101"/>
      <c r="P599" s="61"/>
      <c r="Q599" s="61"/>
    </row>
    <row r="600" spans="4:17" s="1" customFormat="1" x14ac:dyDescent="0.25">
      <c r="D600" s="50"/>
      <c r="O600" s="101"/>
      <c r="P600" s="61"/>
      <c r="Q600" s="61"/>
    </row>
    <row r="601" spans="4:17" s="1" customFormat="1" x14ac:dyDescent="0.25">
      <c r="D601" s="50"/>
      <c r="O601" s="101"/>
      <c r="P601" s="61"/>
      <c r="Q601" s="61"/>
    </row>
    <row r="602" spans="4:17" s="1" customFormat="1" x14ac:dyDescent="0.25">
      <c r="D602" s="50"/>
      <c r="O602" s="101"/>
      <c r="P602" s="61"/>
      <c r="Q602" s="61"/>
    </row>
    <row r="603" spans="4:17" s="1" customFormat="1" x14ac:dyDescent="0.25">
      <c r="D603" s="50"/>
      <c r="O603" s="101"/>
      <c r="P603" s="61"/>
      <c r="Q603" s="61"/>
    </row>
    <row r="604" spans="4:17" s="1" customFormat="1" x14ac:dyDescent="0.25">
      <c r="D604" s="50"/>
      <c r="O604" s="101"/>
      <c r="P604" s="61"/>
      <c r="Q604" s="61"/>
    </row>
    <row r="605" spans="4:17" s="1" customFormat="1" x14ac:dyDescent="0.25">
      <c r="D605" s="50"/>
      <c r="O605" s="101"/>
      <c r="P605" s="61"/>
      <c r="Q605" s="61"/>
    </row>
    <row r="606" spans="4:17" s="1" customFormat="1" x14ac:dyDescent="0.25">
      <c r="D606" s="50"/>
      <c r="O606" s="101"/>
      <c r="P606" s="61"/>
      <c r="Q606" s="61"/>
    </row>
    <row r="607" spans="4:17" s="1" customFormat="1" x14ac:dyDescent="0.25">
      <c r="D607" s="50"/>
      <c r="O607" s="101"/>
      <c r="P607" s="61"/>
      <c r="Q607" s="61"/>
    </row>
    <row r="610" spans="13:13" x14ac:dyDescent="0.25">
      <c r="M610" t="e">
        <f>#REF!+#REF!+#REF!</f>
        <v>#REF!</v>
      </c>
    </row>
  </sheetData>
  <autoFilter ref="C2:C610"/>
  <mergeCells count="80">
    <mergeCell ref="A14:A19"/>
    <mergeCell ref="B14:B19"/>
    <mergeCell ref="J14:J19"/>
    <mergeCell ref="A2:N2"/>
    <mergeCell ref="A3:A4"/>
    <mergeCell ref="B3:B4"/>
    <mergeCell ref="C3:C4"/>
    <mergeCell ref="D3:H3"/>
    <mergeCell ref="I3:J4"/>
    <mergeCell ref="K3:L3"/>
    <mergeCell ref="M3:N3"/>
    <mergeCell ref="O3:O4"/>
    <mergeCell ref="A5:N5"/>
    <mergeCell ref="A6:A13"/>
    <mergeCell ref="B6:B13"/>
    <mergeCell ref="J6:J13"/>
    <mergeCell ref="A20:A24"/>
    <mergeCell ref="B20:B24"/>
    <mergeCell ref="J20:J24"/>
    <mergeCell ref="A25:A28"/>
    <mergeCell ref="B25:B28"/>
    <mergeCell ref="J25:J28"/>
    <mergeCell ref="A29:A36"/>
    <mergeCell ref="B29:B36"/>
    <mergeCell ref="J29:J36"/>
    <mergeCell ref="A37:A40"/>
    <mergeCell ref="B37:B40"/>
    <mergeCell ref="J37:J40"/>
    <mergeCell ref="A54:A56"/>
    <mergeCell ref="B54:B56"/>
    <mergeCell ref="J54:J56"/>
    <mergeCell ref="A41:A43"/>
    <mergeCell ref="B41:B43"/>
    <mergeCell ref="J41:J43"/>
    <mergeCell ref="A44:A48"/>
    <mergeCell ref="B44:B48"/>
    <mergeCell ref="J44:J48"/>
    <mergeCell ref="A49:C49"/>
    <mergeCell ref="A50:N50"/>
    <mergeCell ref="A51:A53"/>
    <mergeCell ref="B51:B53"/>
    <mergeCell ref="J51:J53"/>
    <mergeCell ref="A63:A64"/>
    <mergeCell ref="B63:B64"/>
    <mergeCell ref="J63:J64"/>
    <mergeCell ref="K63:K64"/>
    <mergeCell ref="L63:L64"/>
    <mergeCell ref="A57:A59"/>
    <mergeCell ref="B57:B59"/>
    <mergeCell ref="J57:J59"/>
    <mergeCell ref="A61:C61"/>
    <mergeCell ref="A62:N62"/>
    <mergeCell ref="A65:B65"/>
    <mergeCell ref="A66:N66"/>
    <mergeCell ref="A67:A71"/>
    <mergeCell ref="B67:B71"/>
    <mergeCell ref="J67:J71"/>
    <mergeCell ref="K67:K71"/>
    <mergeCell ref="L67:L71"/>
    <mergeCell ref="A78:N78"/>
    <mergeCell ref="A72:A77"/>
    <mergeCell ref="B72:B77"/>
    <mergeCell ref="J72:J77"/>
    <mergeCell ref="K72:K77"/>
    <mergeCell ref="L72:L77"/>
    <mergeCell ref="A79:A87"/>
    <mergeCell ref="B79:B87"/>
    <mergeCell ref="J79:J87"/>
    <mergeCell ref="K79:K87"/>
    <mergeCell ref="L79:L87"/>
    <mergeCell ref="A88:A109"/>
    <mergeCell ref="B88:B109"/>
    <mergeCell ref="J88:J109"/>
    <mergeCell ref="K88:K109"/>
    <mergeCell ref="L88:L109"/>
    <mergeCell ref="A112:C112"/>
    <mergeCell ref="B110:B111"/>
    <mergeCell ref="J110:J111"/>
    <mergeCell ref="K110:K111"/>
    <mergeCell ref="L110:L111"/>
  </mergeCells>
  <pageMargins left="0.70866141732283472" right="0.70866141732283472" top="0.74803149606299213" bottom="0.74803149606299213" header="0.31496062992125984" footer="0.31496062992125984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Анализ 2023 с спорт. уч.</vt:lpstr>
      <vt:lpstr>Образование </vt:lpstr>
      <vt:lpstr>ФКиС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2024-11-22T05:20:59Z</dcterms:modified>
</cp:coreProperties>
</file>